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DRAFTS\"/>
    </mc:Choice>
  </mc:AlternateContent>
  <bookViews>
    <workbookView xWindow="0" yWindow="0" windowWidth="18276" windowHeight="7152"/>
  </bookViews>
  <sheets>
    <sheet name="A52rev2021v03e" sheetId="1" r:id="rId1"/>
  </sheets>
  <externalReferences>
    <externalReference r:id="rId2"/>
  </externalReferences>
  <definedNames>
    <definedName name="_A52_ALT">[1]Labels!$B$6</definedName>
    <definedName name="_A52_ALT2">[1]Labels!$B$8</definedName>
    <definedName name="_A52_FNOTE">[1]Labels!$B$10</definedName>
    <definedName name="_A52_HEADER">[1]Labels!$B$5</definedName>
    <definedName name="_A75_ALT">[1]Labels!$B$7</definedName>
    <definedName name="_A75_ALT2">[1]Labels!$B$9</definedName>
    <definedName name="_A75_FNOTE">[1]Labels!$B$11</definedName>
    <definedName name="_A75_HEADER">[1]Labels!$B$4</definedName>
    <definedName name="_FORM_HEADER">[1]Labels!$B$2</definedName>
    <definedName name="_FORM_TITLE">[1]Labels!$B$1</definedName>
    <definedName name="L_010">[1]Labels!$B$3</definedName>
    <definedName name="L_100">[1]Labels!$B$12</definedName>
    <definedName name="L_110">[1]Labels!$B$13</definedName>
    <definedName name="L_111">[1]Labels!$B$14</definedName>
    <definedName name="L_112">[1]Labels!$B$15</definedName>
    <definedName name="L_113">[1]Labels!$B$16</definedName>
    <definedName name="L_114">[1]Labels!$B$17</definedName>
    <definedName name="L_115">[1]Labels!$B$18</definedName>
    <definedName name="L_116">[1]Labels!$B$19</definedName>
    <definedName name="L_118">[1]Labels!$B$21</definedName>
    <definedName name="L_119">[1]Labels!$B$22</definedName>
    <definedName name="L_120">[1]Labels!$B$24</definedName>
    <definedName name="L_121">[1]Labels!$B$25</definedName>
    <definedName name="L_122">[1]Labels!$B$26</definedName>
    <definedName name="L_123">[1]Labels!$B$27</definedName>
    <definedName name="L_124">[1]Labels!$B$28</definedName>
    <definedName name="L_125">[1]Labels!$B$29</definedName>
    <definedName name="L_128">[1]Labels!$B$32</definedName>
    <definedName name="L_129">[1]Labels!$B$33</definedName>
    <definedName name="L_130">[1]Labels!$B$35</definedName>
    <definedName name="L_131">[1]Labels!$B$36</definedName>
    <definedName name="L_132">[1]Labels!$B$37</definedName>
    <definedName name="L_133">[1]Labels!$B$38</definedName>
    <definedName name="L_138">[1]Labels!$B$43</definedName>
    <definedName name="L_140">[1]Labels!$B$46</definedName>
    <definedName name="L_141">[1]Labels!$B$47</definedName>
    <definedName name="L_142">[1]Labels!$B$48</definedName>
    <definedName name="L_143">[1]Labels!$B$49</definedName>
    <definedName name="L_144">[1]Labels!$B$50</definedName>
    <definedName name="L_145">[1]Labels!$B$51</definedName>
    <definedName name="L_148">[1]Labels!$B$54</definedName>
    <definedName name="L_150">[1]Labels!$B$57</definedName>
    <definedName name="L_151">[1]Labels!$B$58</definedName>
    <definedName name="L_153">[1]Labels!$B$60</definedName>
    <definedName name="L_155">[1]Labels!$B$62</definedName>
    <definedName name="L_156">[1]Labels!$B$63</definedName>
    <definedName name="L_158">[1]Labels!$B$65</definedName>
    <definedName name="L_200">[1]Labels!$B$68</definedName>
    <definedName name="L_210" localSheetId="0">[1]Labels!#REF!</definedName>
    <definedName name="L_210">[1]Labels!#REF!</definedName>
    <definedName name="L_211">[1]Labels!$B$69</definedName>
    <definedName name="L_220" localSheetId="0">[1]Labels!#REF!</definedName>
    <definedName name="L_220">[1]Labels!#REF!</definedName>
    <definedName name="L_221">[1]Labels!$B$70</definedName>
    <definedName name="L_222">[1]Labels!$B$71</definedName>
    <definedName name="L_228">[1]Labels!$B$73</definedName>
    <definedName name="L_241">[1]Labels!$B$75</definedName>
    <definedName name="L_242">[1]Labels!$B$76</definedName>
    <definedName name="L_243">[1]Labels!$B$77</definedName>
    <definedName name="L_290">[1]Labels!$B$78</definedName>
    <definedName name="L_300">[1]Labels!$B$81</definedName>
    <definedName name="L_310">[1]Labels!$B$82</definedName>
    <definedName name="L_320">[1]Labels!$B$83</definedName>
    <definedName name="L_322">[1]Labels!$B$84</definedName>
    <definedName name="L_324">[1]Labels!$B$85</definedName>
    <definedName name="L_326">[1]Labels!$B$86</definedName>
    <definedName name="L_328">[1]Labels!$B$87</definedName>
    <definedName name="L_329">[1]Labels!$B$88</definedName>
    <definedName name="L_330">[1]Labels!$B$90</definedName>
    <definedName name="L_331">[1]Labels!$B$91</definedName>
    <definedName name="L_332">[1]Labels!$B$92</definedName>
    <definedName name="L_336">[1]Labels!$B$93</definedName>
    <definedName name="L_338">[1]Labels!$B$94</definedName>
    <definedName name="L_400">[1]Labels!$B$96</definedName>
    <definedName name="L_410">[1]Labels!$B$97</definedName>
    <definedName name="L_420">[1]Labels!$B$98</definedName>
    <definedName name="L_422">[1]Labels!$B$99</definedName>
    <definedName name="L_424">[1]Labels!$B$100</definedName>
    <definedName name="L_426">[1]Labels!$B$101</definedName>
    <definedName name="L_428">[1]Labels!$B$102</definedName>
    <definedName name="L_430">[1]Labels!$B$103</definedName>
    <definedName name="L_432">[1]Labels!$B$104</definedName>
    <definedName name="L_434">[1]Labels!$B$105</definedName>
    <definedName name="L_436">[1]Labels!$B$106</definedName>
    <definedName name="L_500">[1]Labels!$B$108</definedName>
    <definedName name="L_510">[1]Labels!$B$109</definedName>
    <definedName name="L_520">[1]Labels!$B$110</definedName>
    <definedName name="L_521">[1]Labels!$B$111</definedName>
    <definedName name="L_522">[1]Labels!$B$112</definedName>
    <definedName name="L_530">[1]Labels!$B$113</definedName>
    <definedName name="L_531">[1]Labels!$B$114</definedName>
    <definedName name="L_532">[1]Labels!$B$115</definedName>
    <definedName name="L_533">[1]Labels!$B$116</definedName>
    <definedName name="L_534">[1]Labels!$B$117</definedName>
    <definedName name="L_535">[1]Labels!$B$118</definedName>
    <definedName name="L_536">[1]Labels!$B$119</definedName>
    <definedName name="L_537">[1]Labels!$B$120</definedName>
    <definedName name="L_538">[1]Labels!$B$121</definedName>
    <definedName name="L_540">[1]Labels!$B$123</definedName>
    <definedName name="L_541">[1]Labels!$B$124</definedName>
    <definedName name="L_542">[1]Labels!$B$125</definedName>
    <definedName name="L_543">[1]Labels!$B$126</definedName>
    <definedName name="L_550">[1]Labels!$B$127</definedName>
    <definedName name="L_551">[1]Labels!$B$128</definedName>
    <definedName name="L_552">[1]Labels!$B$129</definedName>
    <definedName name="L_554">[1]Labels!$B$130</definedName>
    <definedName name="L_600">[1]Labels!$B$132</definedName>
    <definedName name="L_612">[1]Labels!$B$145</definedName>
    <definedName name="L_614">[1]Labels!$B$147</definedName>
    <definedName name="L_616">[1]Labels!$B$149</definedName>
    <definedName name="L_618">[1]Labels!$B$151</definedName>
    <definedName name="L_622">[1]Labels!$B$136</definedName>
    <definedName name="L_624">[1]Labels!$B$137</definedName>
    <definedName name="L_625">[1]Labels!$B$138</definedName>
    <definedName name="L_626">[1]Labels!$B$139</definedName>
    <definedName name="L_627">[1]Labels!$B$140</definedName>
    <definedName name="L_630">[1]Labels!$B$154</definedName>
    <definedName name="L_631">[1]Labels!$B$155</definedName>
    <definedName name="L_632">[1]Labels!$B$156</definedName>
    <definedName name="L_633">[1]Labels!$B$157</definedName>
    <definedName name="L_634">[1]Labels!$B$158</definedName>
    <definedName name="L_651">[1]Labels!$B$168</definedName>
    <definedName name="L_653">[1]Labels!$B$170</definedName>
    <definedName name="L_656">[1]Labels!$B$173</definedName>
    <definedName name="L_658">[1]Labels!$B$175</definedName>
    <definedName name="L_700">[1]Labels!$B$178</definedName>
    <definedName name="L_712">[1]Labels!$B$180</definedName>
    <definedName name="L_714">[1]Labels!$B$181</definedName>
    <definedName name="L_800">[1]Labels!$B$199</definedName>
    <definedName name="L_810">[1]Labels!$B$203</definedName>
    <definedName name="L_811">[1]Labels!$B$204</definedName>
    <definedName name="L_818">[1]Labels!$B$211</definedName>
    <definedName name="L_820">[1]Labels!$B$214</definedName>
    <definedName name="L_821">[1]Labels!$B$215</definedName>
    <definedName name="L_822">[1]Labels!$B$216</definedName>
    <definedName name="L_823">[1]Labels!$B$217</definedName>
    <definedName name="L_826">[1]Labels!$B$220</definedName>
    <definedName name="L_827">[1]Labels!$B$221</definedName>
    <definedName name="L_828">[1]Labels!$B$222</definedName>
    <definedName name="L_830">[1]Labels!$B$228</definedName>
    <definedName name="L_831">[1]Labels!$B$229</definedName>
    <definedName name="L_832">[1]Labels!$B$230</definedName>
    <definedName name="L_833">[1]Labels!$B$231</definedName>
    <definedName name="L_834">[1]Labels!$B$232</definedName>
    <definedName name="L_835">[1]Labels!$B$233</definedName>
    <definedName name="L_836">[1]Labels!$B$234</definedName>
    <definedName name="L_837">[1]Labels!$B$235</definedName>
    <definedName name="L_850">[1]Labels!$B$249</definedName>
    <definedName name="L_851">[1]Labels!$B$250</definedName>
    <definedName name="L_852">[1]Labels!$B$251</definedName>
    <definedName name="L_853">[1]Labels!$B$252</definedName>
    <definedName name="L_854">[1]Labels!$B$253</definedName>
    <definedName name="L_856">[1]Labels!$B$255</definedName>
    <definedName name="L_857">[1]Labels!$B$256</definedName>
    <definedName name="L_860">[1]Labels!$B$260</definedName>
    <definedName name="L_862">[1]Labels!$B$262</definedName>
    <definedName name="L_864">[1]Labels!$B$264</definedName>
    <definedName name="L_866">[1]Labels!$B$266</definedName>
    <definedName name="L_867">[1]Labels!$B$267</definedName>
    <definedName name="L_868">[1]Labels!$B$268</definedName>
    <definedName name="L_900">[1]Labels!$B$274</definedName>
    <definedName name="L_915">[1]Labels!$B$275</definedName>
    <definedName name="L_920">[1]Labels!$B$276</definedName>
    <definedName name="L_922">[1]Labels!$B$277</definedName>
    <definedName name="L_923">[1]Labels!$B$278</definedName>
    <definedName name="L_924">[1]Labels!$B$279</definedName>
    <definedName name="L_925">[1]Labels!$B$280</definedName>
    <definedName name="L_926">[1]Labels!$B$281</definedName>
    <definedName name="L_930">[1]Labels!$B$282</definedName>
    <definedName name="L_932">[1]Labels!$B$283</definedName>
    <definedName name="L_933">[1]Labels!$B$284</definedName>
    <definedName name="L_934">[1]Labels!$B$285</definedName>
    <definedName name="L_936">[1]Labels!$B$286</definedName>
    <definedName name="L_940">[1]Labels!$B$287</definedName>
    <definedName name="OLD_11" localSheetId="0">[1]Labels!#REF!</definedName>
    <definedName name="OLD_11">[1]Labels!#REF!</definedName>
    <definedName name="_xlnm.Print_Area" localSheetId="0">A52rev2021v03e!$A$1:$BG$192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4" i="1" l="1"/>
  <c r="B191" i="1"/>
  <c r="N189" i="1"/>
  <c r="B189" i="1"/>
  <c r="B187" i="1"/>
  <c r="B185" i="1"/>
  <c r="N183" i="1"/>
  <c r="B183" i="1"/>
  <c r="N181" i="1"/>
  <c r="B181" i="1"/>
  <c r="B179" i="1"/>
  <c r="AV177" i="1"/>
  <c r="B177" i="1"/>
  <c r="A175" i="1"/>
  <c r="AT143" i="1"/>
  <c r="AF143" i="1"/>
  <c r="P143" i="1"/>
  <c r="D143" i="1"/>
  <c r="AZ141" i="1"/>
  <c r="AT141" i="1"/>
  <c r="AF141" i="1"/>
  <c r="P141" i="1"/>
  <c r="D141" i="1"/>
  <c r="AF139" i="1"/>
  <c r="P139" i="1"/>
  <c r="AT137" i="1"/>
  <c r="AF137" i="1"/>
  <c r="V137" i="1"/>
  <c r="P137" i="1"/>
  <c r="AT135" i="1"/>
  <c r="AF135" i="1"/>
  <c r="V135" i="1"/>
  <c r="P135" i="1"/>
  <c r="AR133" i="1"/>
  <c r="AD133" i="1"/>
  <c r="N133" i="1"/>
  <c r="B133" i="1"/>
  <c r="A131" i="1"/>
  <c r="AR111" i="1"/>
  <c r="AL111" i="1"/>
  <c r="AD111" i="1"/>
  <c r="AB111" i="1"/>
  <c r="Z111" i="1"/>
  <c r="V111" i="1"/>
  <c r="T111" i="1"/>
  <c r="P111" i="1"/>
  <c r="L111" i="1"/>
  <c r="H111" i="1"/>
  <c r="F111" i="1"/>
  <c r="B111" i="1"/>
  <c r="AK107" i="1"/>
  <c r="A107" i="1"/>
  <c r="N99" i="1"/>
  <c r="AV97" i="1"/>
  <c r="BD76" i="1"/>
  <c r="BB76" i="1"/>
  <c r="AZ76" i="1"/>
  <c r="AR76" i="1"/>
  <c r="AL76" i="1"/>
  <c r="AJ76" i="1"/>
  <c r="AF76" i="1"/>
  <c r="AD76" i="1"/>
  <c r="AB76" i="1"/>
  <c r="V76" i="1"/>
  <c r="T76" i="1"/>
  <c r="P76" i="1"/>
  <c r="N76" i="1"/>
  <c r="L76" i="1"/>
  <c r="F76" i="1"/>
  <c r="D76" i="1"/>
  <c r="B76" i="1"/>
  <c r="AZ74" i="1"/>
  <c r="AJ74" i="1"/>
  <c r="L74" i="1"/>
  <c r="A74" i="1"/>
  <c r="A72" i="1"/>
  <c r="AZ60" i="1"/>
  <c r="AR60" i="1"/>
  <c r="AL60" i="1"/>
  <c r="AF60" i="1"/>
  <c r="L60" i="1"/>
  <c r="F60" i="1"/>
  <c r="D60" i="1"/>
  <c r="B60" i="1"/>
  <c r="AL58" i="1"/>
  <c r="A58" i="1"/>
  <c r="A56" i="1"/>
  <c r="BB44" i="1"/>
  <c r="AX44" i="1"/>
  <c r="AT44" i="1"/>
  <c r="AL44" i="1"/>
  <c r="AF44" i="1"/>
  <c r="V44" i="1"/>
  <c r="L44" i="1"/>
  <c r="F44" i="1"/>
  <c r="D44" i="1"/>
  <c r="B44" i="1"/>
  <c r="AL42" i="1"/>
  <c r="A42" i="1"/>
  <c r="A40" i="1"/>
  <c r="AT34" i="1"/>
  <c r="AR34" i="1"/>
  <c r="AL34" i="1"/>
  <c r="AD34" i="1"/>
  <c r="T34" i="1"/>
  <c r="L34" i="1"/>
  <c r="B34" i="1"/>
  <c r="A30" i="1"/>
  <c r="T26" i="1"/>
  <c r="J24" i="1"/>
  <c r="B24" i="1"/>
  <c r="AH22" i="1"/>
  <c r="T22" i="1"/>
  <c r="L22" i="1"/>
  <c r="B22" i="1"/>
  <c r="BD20" i="1"/>
  <c r="AX20" i="1"/>
  <c r="AR20" i="1"/>
  <c r="AJ20" i="1"/>
  <c r="AB20" i="1"/>
  <c r="V20" i="1"/>
  <c r="B20" i="1"/>
  <c r="AJ18" i="1"/>
  <c r="AB18" i="1"/>
  <c r="V18" i="1"/>
  <c r="B18" i="1"/>
  <c r="AR16" i="1"/>
  <c r="AJ16" i="1"/>
  <c r="V16" i="1"/>
  <c r="B16" i="1"/>
  <c r="AR14" i="1"/>
  <c r="AH14" i="1"/>
  <c r="T14" i="1"/>
  <c r="B14" i="1"/>
  <c r="A12" i="1"/>
  <c r="N4" i="1"/>
  <c r="AV2" i="1"/>
</calcChain>
</file>

<file path=xl/sharedStrings.xml><?xml version="1.0" encoding="utf-8"?>
<sst xmlns="http://schemas.openxmlformats.org/spreadsheetml/2006/main" count="35" uniqueCount="32">
  <si>
    <t>EURATOM</t>
  </si>
  <si>
    <t>SUPPLY AGENCY</t>
  </si>
  <si>
    <t>(recto)</t>
  </si>
  <si>
    <t>(this space is reserved for the Agency)</t>
  </si>
  <si>
    <t>PROVIDER/SELLER</t>
  </si>
  <si>
    <t>USER/BUYER</t>
  </si>
  <si>
    <t>X</t>
  </si>
  <si>
    <t>SHIPPING / FROM</t>
  </si>
  <si>
    <t>Y</t>
  </si>
  <si>
    <t>RECEIVING / TO</t>
  </si>
  <si>
    <t>I</t>
  </si>
  <si>
    <t>II</t>
  </si>
  <si>
    <t>III</t>
  </si>
  <si>
    <t>IV</t>
  </si>
  <si>
    <t>V</t>
  </si>
  <si>
    <t>VI</t>
  </si>
  <si>
    <t>(verso)</t>
  </si>
  <si>
    <t>732. Purpose</t>
  </si>
  <si>
    <t xml:space="preserve">733. ESA ref. </t>
  </si>
  <si>
    <t>Conversion</t>
  </si>
  <si>
    <t>Fabrication</t>
  </si>
  <si>
    <t>Enrichment</t>
  </si>
  <si>
    <t>52,...</t>
  </si>
  <si>
    <t>870. NOTES</t>
  </si>
  <si>
    <t>872. Code</t>
  </si>
  <si>
    <t>874. #</t>
  </si>
  <si>
    <t>876. Note</t>
  </si>
  <si>
    <t>942. Number of annexes</t>
  </si>
  <si>
    <t>943. An.</t>
  </si>
  <si>
    <t>944. # of orig.</t>
  </si>
  <si>
    <t>945. # pg ea.</t>
  </si>
  <si>
    <t>Mod. A52rev2021v03e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</si>
</sst>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sz val="6.5"/>
      <color theme="1"/>
      <name val="Arial Narrow"/>
      <family val="2"/>
    </font>
    <font>
      <sz val="18"/>
      <color theme="1"/>
      <name val="Arial Narrow"/>
      <family val="2"/>
    </font>
    <font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6.5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E2D4"/>
        <bgColor indexed="64"/>
      </patternFill>
    </fill>
    <fill>
      <patternFill patternType="solid">
        <fgColor rgb="FFD0DCE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D3AB"/>
        <bgColor indexed="64"/>
      </patternFill>
    </fill>
    <fill>
      <patternFill patternType="solid">
        <fgColor rgb="FFE5E7D1"/>
        <bgColor indexed="64"/>
      </patternFill>
    </fill>
    <fill>
      <patternFill patternType="solid">
        <fgColor rgb="FFDFD2E6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8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textRotation="90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/>
    <xf numFmtId="0" fontId="1" fillId="0" borderId="8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/>
    <xf numFmtId="0" fontId="1" fillId="7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4" borderId="0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9" borderId="4" xfId="0" applyFont="1" applyFill="1" applyBorder="1" applyAlignment="1">
      <alignment vertical="center"/>
    </xf>
    <xf numFmtId="0" fontId="1" fillId="9" borderId="0" xfId="0" applyFont="1" applyFill="1" applyBorder="1"/>
    <xf numFmtId="0" fontId="1" fillId="9" borderId="0" xfId="0" applyFont="1" applyFill="1" applyBorder="1" applyAlignment="1">
      <alignment vertical="center"/>
    </xf>
    <xf numFmtId="164" fontId="1" fillId="9" borderId="0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164" fontId="1" fillId="10" borderId="0" xfId="0" applyNumberFormat="1" applyFont="1" applyFill="1" applyBorder="1" applyAlignment="1">
      <alignment horizontal="center" vertical="center" textRotation="90"/>
    </xf>
    <xf numFmtId="164" fontId="1" fillId="7" borderId="0" xfId="0" applyNumberFormat="1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>
      <alignment vertical="center"/>
    </xf>
    <xf numFmtId="0" fontId="1" fillId="9" borderId="7" xfId="0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1" fillId="8" borderId="4" xfId="0" applyFont="1" applyFill="1" applyBorder="1"/>
    <xf numFmtId="0" fontId="1" fillId="8" borderId="0" xfId="0" applyFont="1" applyFill="1" applyBorder="1"/>
    <xf numFmtId="0" fontId="1" fillId="8" borderId="5" xfId="0" applyFont="1" applyFill="1" applyBorder="1"/>
    <xf numFmtId="0" fontId="6" fillId="8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textRotation="90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1" fillId="7" borderId="0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Border="1" applyAlignment="1" applyProtection="1">
      <alignment vertical="center" wrapText="1"/>
      <protection locked="0"/>
    </xf>
    <xf numFmtId="0" fontId="1" fillId="8" borderId="6" xfId="0" applyFont="1" applyFill="1" applyBorder="1"/>
    <xf numFmtId="0" fontId="1" fillId="8" borderId="7" xfId="0" applyFont="1" applyFill="1" applyBorder="1"/>
    <xf numFmtId="0" fontId="1" fillId="8" borderId="8" xfId="0" applyFont="1" applyFill="1" applyBorder="1"/>
    <xf numFmtId="0" fontId="1" fillId="12" borderId="4" xfId="0" applyFont="1" applyFill="1" applyBorder="1"/>
    <xf numFmtId="0" fontId="1" fillId="12" borderId="0" xfId="0" applyFont="1" applyFill="1" applyBorder="1"/>
    <xf numFmtId="0" fontId="1" fillId="12" borderId="5" xfId="0" applyFont="1" applyFill="1" applyBorder="1"/>
    <xf numFmtId="0" fontId="6" fillId="12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textRotation="90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vertical="center" wrapText="1"/>
    </xf>
    <xf numFmtId="0" fontId="1" fillId="12" borderId="6" xfId="0" applyFont="1" applyFill="1" applyBorder="1"/>
    <xf numFmtId="0" fontId="1" fillId="12" borderId="7" xfId="0" applyFont="1" applyFill="1" applyBorder="1"/>
    <xf numFmtId="0" fontId="1" fillId="12" borderId="8" xfId="0" applyFont="1" applyFill="1" applyBorder="1"/>
    <xf numFmtId="0" fontId="1" fillId="15" borderId="4" xfId="0" applyFont="1" applyFill="1" applyBorder="1"/>
    <xf numFmtId="0" fontId="1" fillId="15" borderId="0" xfId="0" applyFont="1" applyFill="1" applyBorder="1"/>
    <xf numFmtId="0" fontId="1" fillId="15" borderId="5" xfId="0" applyFont="1" applyFill="1" applyBorder="1"/>
    <xf numFmtId="0" fontId="6" fillId="15" borderId="0" xfId="0" applyFont="1" applyFill="1" applyBorder="1" applyAlignment="1">
      <alignment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1" fillId="16" borderId="0" xfId="0" applyFont="1" applyFill="1" applyBorder="1" applyAlignment="1">
      <alignment horizontal="center" vertical="center" textRotation="90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vertical="center" wrapText="1"/>
    </xf>
    <xf numFmtId="0" fontId="1" fillId="16" borderId="0" xfId="0" applyFont="1" applyFill="1" applyBorder="1" applyAlignment="1">
      <alignment vertical="center" wrapText="1"/>
    </xf>
    <xf numFmtId="0" fontId="1" fillId="17" borderId="0" xfId="0" applyFont="1" applyFill="1" applyBorder="1" applyAlignment="1">
      <alignment vertical="center" wrapText="1"/>
    </xf>
    <xf numFmtId="0" fontId="1" fillId="17" borderId="0" xfId="0" applyFont="1" applyFill="1" applyBorder="1" applyAlignment="1">
      <alignment horizontal="center" vertical="center" textRotation="90" wrapText="1"/>
    </xf>
    <xf numFmtId="0" fontId="1" fillId="7" borderId="0" xfId="0" applyFont="1" applyFill="1" applyAlignment="1" applyProtection="1">
      <protection locked="0"/>
    </xf>
    <xf numFmtId="0" fontId="1" fillId="15" borderId="6" xfId="0" applyFont="1" applyFill="1" applyBorder="1"/>
    <xf numFmtId="0" fontId="1" fillId="15" borderId="7" xfId="0" applyFont="1" applyFill="1" applyBorder="1"/>
    <xf numFmtId="0" fontId="1" fillId="15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18" borderId="4" xfId="0" applyFont="1" applyFill="1" applyBorder="1"/>
    <xf numFmtId="0" fontId="1" fillId="18" borderId="0" xfId="0" applyFont="1" applyFill="1" applyBorder="1"/>
    <xf numFmtId="0" fontId="1" fillId="18" borderId="5" xfId="0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vertical="center" wrapText="1"/>
    </xf>
    <xf numFmtId="0" fontId="6" fillId="18" borderId="0" xfId="0" applyFont="1" applyFill="1" applyBorder="1" applyAlignment="1">
      <alignment vertical="center" wrapText="1"/>
    </xf>
    <xf numFmtId="0" fontId="1" fillId="18" borderId="0" xfId="0" applyFont="1" applyFill="1" applyBorder="1" applyAlignment="1">
      <alignment vertical="center" wrapText="1"/>
    </xf>
    <xf numFmtId="0" fontId="6" fillId="18" borderId="5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18" borderId="4" xfId="0" applyFont="1" applyFill="1" applyBorder="1" applyAlignment="1">
      <alignment vertical="center" wrapText="1"/>
    </xf>
    <xf numFmtId="0" fontId="1" fillId="7" borderId="0" xfId="0" applyFont="1" applyFill="1" applyBorder="1" applyProtection="1">
      <protection locked="0"/>
    </xf>
    <xf numFmtId="0" fontId="1" fillId="2" borderId="0" xfId="0" applyFont="1" applyFill="1" applyBorder="1" applyAlignment="1"/>
    <xf numFmtId="0" fontId="1" fillId="18" borderId="0" xfId="0" applyFont="1" applyFill="1" applyBorder="1" applyAlignment="1">
      <alignment horizontal="center" vertical="center" wrapText="1"/>
    </xf>
    <xf numFmtId="0" fontId="1" fillId="18" borderId="6" xfId="0" applyFont="1" applyFill="1" applyBorder="1"/>
    <xf numFmtId="0" fontId="1" fillId="18" borderId="7" xfId="0" applyFont="1" applyFill="1" applyBorder="1"/>
    <xf numFmtId="0" fontId="1" fillId="18" borderId="8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textRotation="90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1" fillId="7" borderId="0" xfId="0" applyFont="1" applyFill="1" applyBorder="1" applyAlignment="1" applyProtection="1">
      <alignment horizontal="left" vertical="center" textRotation="90"/>
      <protection locked="0"/>
    </xf>
    <xf numFmtId="0" fontId="1" fillId="18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 applyProtection="1">
      <alignment horizontal="center" vertical="center"/>
      <protection locked="0"/>
    </xf>
    <xf numFmtId="0" fontId="1" fillId="18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1" fillId="21" borderId="0" xfId="0" applyFont="1" applyFill="1" applyBorder="1" applyAlignment="1">
      <alignment vertical="center" textRotation="90" wrapText="1"/>
    </xf>
    <xf numFmtId="0" fontId="1" fillId="3" borderId="0" xfId="0" applyFont="1" applyFill="1" applyBorder="1" applyAlignment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2" borderId="4" xfId="0" applyFont="1" applyFill="1" applyBorder="1" applyAlignment="1">
      <alignment horizontal="left"/>
    </xf>
    <xf numFmtId="14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Protection="1">
      <protection locked="0"/>
    </xf>
    <xf numFmtId="0" fontId="1" fillId="2" borderId="8" xfId="0" applyFont="1" applyFill="1" applyBorder="1" applyAlignment="1">
      <alignment horizontal="left" vertical="center"/>
    </xf>
    <xf numFmtId="0" fontId="9" fillId="0" borderId="0" xfId="1" applyFont="1"/>
    <xf numFmtId="0" fontId="1" fillId="0" borderId="0" xfId="0" applyFont="1" applyAlignment="1">
      <alignment horizontal="right"/>
    </xf>
    <xf numFmtId="0" fontId="1" fillId="5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19" borderId="0" xfId="0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19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4" fontId="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4" fontId="1" fillId="21" borderId="0" xfId="0" applyNumberFormat="1" applyFont="1" applyFill="1" applyBorder="1" applyAlignment="1">
      <alignment horizontal="center" vertical="center" wrapText="1"/>
    </xf>
    <xf numFmtId="0" fontId="1" fillId="21" borderId="0" xfId="0" applyFont="1" applyFill="1" applyBorder="1" applyAlignment="1">
      <alignment horizontal="center" vertical="center" wrapText="1"/>
    </xf>
    <xf numFmtId="0" fontId="1" fillId="20" borderId="0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 applyProtection="1">
      <alignment horizontal="center" vertical="center"/>
      <protection locked="0"/>
    </xf>
    <xf numFmtId="0" fontId="1" fillId="18" borderId="0" xfId="0" applyFont="1" applyFill="1" applyBorder="1" applyAlignment="1">
      <alignment horizontal="left" vertical="center"/>
    </xf>
    <xf numFmtId="0" fontId="1" fillId="7" borderId="0" xfId="0" applyFont="1" applyFill="1" applyBorder="1" applyProtection="1">
      <protection locked="0"/>
    </xf>
    <xf numFmtId="0" fontId="1" fillId="4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/>
    </xf>
    <xf numFmtId="164" fontId="1" fillId="7" borderId="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17" borderId="0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1" fillId="16" borderId="0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164" fontId="1" fillId="7" borderId="0" xfId="0" applyNumberFormat="1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textRotation="90"/>
    </xf>
    <xf numFmtId="0" fontId="1" fillId="19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  <protection locked="0"/>
    </xf>
    <xf numFmtId="0" fontId="1" fillId="19" borderId="0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/>
    </xf>
    <xf numFmtId="0" fontId="6" fillId="18" borderId="2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TECTED.rev2021v03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TH_PROT"/>
      <sheetName val="Labels"/>
      <sheetName val="BOTH_FILLTEST"/>
      <sheetName val="PASSW0RD"/>
      <sheetName val="BOTH_FLAT2"/>
      <sheetName val="A75_PROT"/>
      <sheetName val="A75_ALT"/>
      <sheetName val="A52_ALT"/>
      <sheetName val="A52"/>
      <sheetName val="A75"/>
      <sheetName val="MASTER-OLD"/>
      <sheetName val="NLDR"/>
      <sheetName val="Lists"/>
      <sheetName val="R"/>
      <sheetName val="Terminology"/>
      <sheetName val="Notions"/>
      <sheetName val="Sample Names of Contracts"/>
      <sheetName val="CURIOSITIES"/>
    </sheetNames>
    <sheetDataSet>
      <sheetData sheetId="0"/>
      <sheetData sheetId="1">
        <row r="1">
          <cell r="B1" t="str">
            <v>SUBMISSION/NOTFICATION FORM</v>
          </cell>
        </row>
        <row r="2">
          <cell r="B2" t="str">
            <v>Chap. VI of the (Euratom) Treaty</v>
          </cell>
        </row>
        <row r="3">
          <cell r="B3" t="str">
            <v>010. ACT UID</v>
          </cell>
        </row>
        <row r="4">
          <cell r="B4" t="str">
            <v>Notification form pursuant to Article 75 of the (Euratom) Treaty or relating to a contract for storage of for other related services</v>
          </cell>
        </row>
        <row r="5">
          <cell r="B5" t="str">
            <v>Submission form pursuant to Article 52 of the (Euratom) Treaty / relating to a supply contract</v>
          </cell>
        </row>
        <row r="6">
          <cell r="B6" t="str">
            <v>Accompanying form for submission of supply contracts under simplified procedure pursuant to Article 52 of the Treaty</v>
          </cell>
        </row>
        <row r="7">
          <cell r="B7" t="str">
            <v>Notification form on existence of commitments, or relating to a contract for related services, under article 75 of the Treaty</v>
          </cell>
        </row>
        <row r="8">
          <cell r="B8" t="str">
            <v>Accompanying form for submission of supply contracts, under simplified procedure / art. 11 of the rules (*)</v>
          </cell>
        </row>
        <row r="9">
          <cell r="B9" t="str">
            <v>Notification form on existence of commitments, or relating to a contract for related services / art. 16 of the rules  (†)</v>
          </cell>
        </row>
        <row r="10">
          <cell r="B10" t="str">
            <v>(*) OJ L218 of 18.6.2016</v>
          </cell>
        </row>
        <row r="11">
          <cell r="B11" t="str">
            <v>(†) OJ L218 of 18.6.2021</v>
          </cell>
        </row>
        <row r="12">
          <cell r="B12" t="str">
            <v>100. GENERAL ADMINISTRATIVE INFORMATION</v>
          </cell>
        </row>
        <row r="13">
          <cell r="B13" t="str">
            <v>110. ADMINISTRATIVE DATA</v>
          </cell>
        </row>
        <row r="14">
          <cell r="B14" t="str">
            <v>111. Notified by</v>
          </cell>
        </row>
        <row r="15">
          <cell r="B15" t="str">
            <v>112. Submitted by</v>
          </cell>
        </row>
        <row r="16">
          <cell r="B16" t="str">
            <v>113. For (Org.)</v>
          </cell>
        </row>
        <row r="17">
          <cell r="B17" t="str">
            <v>114. Email</v>
          </cell>
        </row>
        <row r="18">
          <cell r="B18" t="str">
            <v>115. Phone</v>
          </cell>
        </row>
        <row r="19">
          <cell r="B19" t="str">
            <v>116. Pos.</v>
          </cell>
        </row>
        <row r="21">
          <cell r="B21" t="str">
            <v>118. Date of Dispatch to ESA</v>
          </cell>
        </row>
        <row r="22">
          <cell r="B22" t="str">
            <v>119. Ext. ref.</v>
          </cell>
        </row>
        <row r="24">
          <cell r="B24" t="str">
            <v>120. TYPE OF DOCUMENT</v>
          </cell>
        </row>
        <row r="25">
          <cell r="B25" t="str">
            <v>121. Base/initial Contract</v>
          </cell>
        </row>
        <row r="26">
          <cell r="B26" t="str">
            <v>122. Draft</v>
          </cell>
        </row>
        <row r="27">
          <cell r="B27" t="str">
            <v>123. Amend.</v>
          </cell>
        </row>
        <row r="28">
          <cell r="B28" t="str">
            <v>124. Suppl.</v>
          </cell>
        </row>
        <row r="29">
          <cell r="B29" t="str">
            <v>125. Termin.</v>
          </cell>
        </row>
        <row r="32">
          <cell r="B32" t="str">
            <v>128. Other</v>
          </cell>
        </row>
        <row r="33">
          <cell r="B33" t="str">
            <v>129. ESA prev. ref.</v>
          </cell>
        </row>
        <row r="35">
          <cell r="B35" t="str">
            <v>130. TYPE OF CONTRACT</v>
          </cell>
        </row>
        <row r="36">
          <cell r="B36" t="str">
            <v>131. Title transfer</v>
          </cell>
        </row>
        <row r="37">
          <cell r="B37" t="str">
            <v>132. Physical transfer</v>
          </cell>
        </row>
        <row r="38">
          <cell r="B38" t="str">
            <v>133. Book transfer</v>
          </cell>
        </row>
        <row r="43">
          <cell r="B43" t="str">
            <v>138. Other</v>
          </cell>
        </row>
        <row r="46">
          <cell r="B46" t="str">
            <v>140. TYPE OF SERVICE</v>
          </cell>
        </row>
        <row r="47">
          <cell r="B47" t="str">
            <v>141. Stor.</v>
          </cell>
        </row>
        <row r="48">
          <cell r="B48" t="str">
            <v>142. Conv.</v>
          </cell>
        </row>
        <row r="49">
          <cell r="B49" t="str">
            <v>143. Enrich.</v>
          </cell>
        </row>
        <row r="50">
          <cell r="B50" t="str">
            <v>144. Fabr.</v>
          </cell>
        </row>
        <row r="51">
          <cell r="B51" t="str">
            <v>145. (Re)processing</v>
          </cell>
        </row>
        <row r="54">
          <cell r="B54" t="str">
            <v>148. Other/Misc.</v>
          </cell>
        </row>
        <row r="57">
          <cell r="B57" t="str">
            <v>150. SUMMARY DATA</v>
          </cell>
        </row>
        <row r="58">
          <cell r="B58" t="str">
            <v>151. Object of the commitment</v>
          </cell>
        </row>
        <row r="60">
          <cell r="B60" t="str">
            <v>153. Mat. categ.</v>
          </cell>
        </row>
        <row r="62">
          <cell r="B62" t="str">
            <v>155. Etd. gross value</v>
          </cell>
        </row>
        <row r="63">
          <cell r="B63" t="str">
            <v>156. Currency</v>
          </cell>
        </row>
        <row r="65">
          <cell r="B65" t="str">
            <v>158. ESA prev. ref.</v>
          </cell>
        </row>
        <row r="68">
          <cell r="B68" t="str">
            <v>200. DURATION OF CONTRACT</v>
          </cell>
        </row>
        <row r="69">
          <cell r="B69" t="str">
            <v>211. Date of contract</v>
          </cell>
        </row>
        <row r="70">
          <cell r="B70" t="str">
            <v>221. Contract duration</v>
          </cell>
        </row>
        <row r="71">
          <cell r="B71" t="str">
            <v>222. Contract expires on</v>
          </cell>
        </row>
        <row r="73">
          <cell r="B73" t="str">
            <v>228. Contract expires on</v>
          </cell>
        </row>
        <row r="75">
          <cell r="B75" t="str">
            <v>241. First delivery date</v>
          </cell>
        </row>
        <row r="76">
          <cell r="B76" t="str">
            <v>242. Last delivery date</v>
          </cell>
        </row>
        <row r="77">
          <cell r="B77" t="str">
            <v>243. Opts.?</v>
          </cell>
        </row>
        <row r="78">
          <cell r="B78" t="str">
            <v>290. Remarks on duration</v>
          </cell>
        </row>
        <row r="81">
          <cell r="B81" t="str">
            <v>300. DESIGNATION OF PARTIES AND DATES OF COMMITMENT</v>
          </cell>
        </row>
        <row r="82">
          <cell r="B82" t="str">
            <v>310. Party</v>
          </cell>
        </row>
        <row r="83">
          <cell r="B83" t="str">
            <v>320. DESIGNATION OF PARTIES</v>
          </cell>
        </row>
        <row r="84">
          <cell r="B84" t="str">
            <v>322. Nation.</v>
          </cell>
        </row>
        <row r="85">
          <cell r="B85" t="str">
            <v>324. ID/VAT Nr.</v>
          </cell>
        </row>
        <row r="86">
          <cell r="B86" t="str">
            <v>326. Denomination</v>
          </cell>
        </row>
        <row r="87">
          <cell r="B87" t="str">
            <v>328. Address</v>
          </cell>
        </row>
        <row r="88">
          <cell r="B88" t="str">
            <v>329. Principal business</v>
          </cell>
        </row>
        <row r="90">
          <cell r="B90" t="str">
            <v>330. DATES OF COMMITMENT</v>
          </cell>
        </row>
        <row r="91">
          <cell r="B91" t="str">
            <v>331. Role</v>
          </cell>
        </row>
        <row r="92">
          <cell r="B92" t="str">
            <v>332. Acting on behalf of</v>
          </cell>
        </row>
        <row r="93">
          <cell r="B93" t="str">
            <v>336. Signed at</v>
          </cell>
        </row>
        <row r="94">
          <cell r="B94" t="str">
            <v>338. Date sign.</v>
          </cell>
        </row>
        <row r="96">
          <cell r="B96" t="str">
            <v>400. PLACE(S) OF DELIVERY AND HOLDING ACCOUNTS</v>
          </cell>
        </row>
        <row r="97">
          <cell r="B97" t="str">
            <v>410. Entity</v>
          </cell>
        </row>
        <row r="98">
          <cell r="B98" t="str">
            <v>420. INSTALLATION HOLDING THE MATERIAL / BOOKS</v>
          </cell>
        </row>
        <row r="99">
          <cell r="B99" t="str">
            <v>422. Nation.</v>
          </cell>
        </row>
        <row r="100">
          <cell r="B100" t="str">
            <v>424. ID/VAT Nr.</v>
          </cell>
        </row>
        <row r="101">
          <cell r="B101" t="str">
            <v>426. Denomination</v>
          </cell>
        </row>
        <row r="102">
          <cell r="B102" t="str">
            <v>428. Installation type</v>
          </cell>
        </row>
        <row r="103">
          <cell r="B103" t="str">
            <v>430. LOCATION AND ACCOUNTS</v>
          </cell>
        </row>
        <row r="104">
          <cell r="B104" t="str">
            <v>432. Role</v>
          </cell>
        </row>
        <row r="105">
          <cell r="B105" t="str">
            <v>434. Location</v>
          </cell>
        </row>
        <row r="106">
          <cell r="B106" t="str">
            <v>436. Account titular</v>
          </cell>
        </row>
        <row r="108">
          <cell r="B108" t="str">
            <v>500. MATERIALS CONCERNED</v>
          </cell>
        </row>
        <row r="109">
          <cell r="B109" t="str">
            <v>510. Mat.</v>
          </cell>
        </row>
        <row r="110">
          <cell r="B110" t="str">
            <v>520. FORM</v>
          </cell>
        </row>
        <row r="111">
          <cell r="B111" t="str">
            <v>521. Mat. Cat.</v>
          </cell>
        </row>
        <row r="112">
          <cell r="B112" t="str">
            <v>522. Chem. Form</v>
          </cell>
        </row>
        <row r="113">
          <cell r="B113" t="str">
            <v>530. QUANTITIES</v>
          </cell>
        </row>
        <row r="114">
          <cell r="B114" t="str">
            <v>531. Weight</v>
          </cell>
        </row>
        <row r="115">
          <cell r="B115" t="str">
            <v>532. Units</v>
          </cell>
        </row>
        <row r="116">
          <cell r="B116" t="str">
            <v>533. Equiv. Nat. U</v>
          </cell>
        </row>
        <row r="117">
          <cell r="B117" t="str">
            <v>534. Units</v>
          </cell>
        </row>
        <row r="118">
          <cell r="B118" t="str">
            <v>535. Enrich. (%)</v>
          </cell>
        </row>
        <row r="119">
          <cell r="B119" t="str">
            <v>536. Fissile comp. U/P</v>
          </cell>
        </row>
        <row r="120">
          <cell r="B120" t="str">
            <v>537. Units</v>
          </cell>
        </row>
        <row r="121">
          <cell r="B121" t="str">
            <v>538. Obs.</v>
          </cell>
        </row>
        <row r="123">
          <cell r="B123" t="str">
            <v>540. ORIGIN</v>
          </cell>
        </row>
        <row r="124">
          <cell r="B124" t="str">
            <v>541. Obligation</v>
          </cell>
        </row>
        <row r="125">
          <cell r="B125" t="str">
            <v>542. Pres. Location</v>
          </cell>
        </row>
        <row r="126">
          <cell r="B126" t="str">
            <v>543. Origin / upstream ref.</v>
          </cell>
        </row>
        <row r="127">
          <cell r="B127" t="str">
            <v>550. END USE</v>
          </cell>
        </row>
        <row r="128">
          <cell r="B128" t="str">
            <v>551. Final dest.</v>
          </cell>
        </row>
        <row r="129">
          <cell r="B129" t="str">
            <v>552. Ind./Res.</v>
          </cell>
        </row>
        <row r="130">
          <cell r="B130" t="str">
            <v>554. End use</v>
          </cell>
        </row>
        <row r="132">
          <cell r="B132" t="str">
            <v>600. DELIVERIES (FROM/TO)</v>
          </cell>
        </row>
        <row r="136">
          <cell r="B136" t="str">
            <v>622. Mat.</v>
          </cell>
        </row>
        <row r="137">
          <cell r="B137" t="str">
            <v>624. Weight</v>
          </cell>
        </row>
        <row r="138">
          <cell r="B138" t="str">
            <v>625. Units</v>
          </cell>
        </row>
        <row r="139">
          <cell r="B139" t="str">
            <v>626. Fissile comp. U/P</v>
          </cell>
        </row>
        <row r="140">
          <cell r="B140" t="str">
            <v>627. Units</v>
          </cell>
        </row>
        <row r="145">
          <cell r="B145" t="str">
            <v>612. Date of delivery</v>
          </cell>
        </row>
        <row r="147">
          <cell r="B147" t="str">
            <v>614. Mode of delivery</v>
          </cell>
        </row>
        <row r="149">
          <cell r="B149" t="str">
            <v>616. Ship./acct. from</v>
          </cell>
        </row>
        <row r="151">
          <cell r="B151" t="str">
            <v>618. Receiv./acct. to</v>
          </cell>
        </row>
        <row r="154">
          <cell r="B154" t="str">
            <v>630. DELIV. PURPOSE</v>
          </cell>
        </row>
        <row r="155">
          <cell r="B155" t="str">
            <v>631. Feed (Input provided by user)</v>
          </cell>
        </row>
        <row r="156">
          <cell r="B156" t="str">
            <v>632. Product (Output returned to user)</v>
          </cell>
        </row>
        <row r="157">
          <cell r="B157" t="str">
            <v>633. Tails (Residues retained or returned)</v>
          </cell>
        </row>
        <row r="158">
          <cell r="B158" t="str">
            <v>634. Kept ?</v>
          </cell>
        </row>
        <row r="168">
          <cell r="B168" t="str">
            <v>651. Year eff.</v>
          </cell>
        </row>
        <row r="170">
          <cell r="B170" t="str">
            <v>653. Separative Work Units (SWUs)</v>
          </cell>
        </row>
        <row r="173">
          <cell r="B173" t="str">
            <v>656. Qty. used</v>
          </cell>
        </row>
        <row r="175">
          <cell r="B175" t="str">
            <v>658. Units</v>
          </cell>
        </row>
        <row r="178">
          <cell r="B178" t="str">
            <v>700. RELATED CONTRACTS HISTORY</v>
          </cell>
        </row>
        <row r="180">
          <cell r="B180" t="str">
            <v>712. Date of contract</v>
          </cell>
        </row>
        <row r="181">
          <cell r="B181" t="str">
            <v>714. Place of performance</v>
          </cell>
        </row>
        <row r="199">
          <cell r="B199" t="str">
            <v>800. OTHER INFORMATION</v>
          </cell>
        </row>
        <row r="203">
          <cell r="B203" t="str">
            <v>810. Applicable provisions of (Euratom) treaty</v>
          </cell>
        </row>
        <row r="204">
          <cell r="B204" t="str">
            <v>811. Art 52</v>
          </cell>
        </row>
        <row r="211">
          <cell r="B211" t="str">
            <v>818. Other</v>
          </cell>
        </row>
        <row r="214">
          <cell r="B214" t="str">
            <v>820. Applicable provisions of (Euratom) treaty</v>
          </cell>
        </row>
        <row r="215">
          <cell r="B215" t="str">
            <v>821. Art. 75a</v>
          </cell>
        </row>
        <row r="216">
          <cell r="B216" t="str">
            <v>822. Art. 75b</v>
          </cell>
        </row>
        <row r="217">
          <cell r="B217" t="str">
            <v>823. Art. 75c</v>
          </cell>
        </row>
        <row r="220">
          <cell r="B220" t="str">
            <v>826. Other</v>
          </cell>
        </row>
        <row r="221">
          <cell r="B221" t="str">
            <v>827. Export auth. reqd. (Art. 59)</v>
          </cell>
        </row>
        <row r="222">
          <cell r="B222" t="str">
            <v>828. 10yr approv. reqd. (Art. 60§2)</v>
          </cell>
        </row>
        <row r="228">
          <cell r="B228" t="str">
            <v>830. Co-op. agreement(s) applicable</v>
          </cell>
        </row>
        <row r="229">
          <cell r="B229" t="str">
            <v>831. US</v>
          </cell>
        </row>
        <row r="230">
          <cell r="B230" t="str">
            <v>832. CA</v>
          </cell>
        </row>
        <row r="231">
          <cell r="B231" t="str">
            <v>833. AU</v>
          </cell>
        </row>
        <row r="232">
          <cell r="B232" t="str">
            <v>834. UK</v>
          </cell>
        </row>
        <row r="233">
          <cell r="B233" t="str">
            <v>835. Other (Euratom)</v>
          </cell>
        </row>
        <row r="234">
          <cell r="B234" t="str">
            <v>836. Other (bilat.)</v>
          </cell>
        </row>
        <row r="235">
          <cell r="B235" t="str">
            <v>837. Prior consent reqd.</v>
          </cell>
        </row>
        <row r="249">
          <cell r="B249" t="str">
            <v>850. Specific clauses</v>
          </cell>
        </row>
        <row r="250">
          <cell r="B250" t="str">
            <v>851. Contains prov. relating to supply?</v>
          </cell>
        </row>
        <row r="251">
          <cell r="B251" t="str">
            <v>852. Price</v>
          </cell>
        </row>
        <row r="252">
          <cell r="B252" t="str">
            <v>853. Price methodology</v>
          </cell>
        </row>
        <row r="253">
          <cell r="B253" t="str">
            <v>854. Qty. meas. method.</v>
          </cell>
        </row>
        <row r="255">
          <cell r="B255" t="str">
            <v>856. Payment terms</v>
          </cell>
        </row>
        <row r="256">
          <cell r="B256" t="str">
            <v>857. INCO terms</v>
          </cell>
        </row>
        <row r="260">
          <cell r="B260" t="str">
            <v>860. Other contractual clauses</v>
          </cell>
        </row>
        <row r="262">
          <cell r="B262" t="str">
            <v>862. Safeg. clause</v>
          </cell>
        </row>
        <row r="264">
          <cell r="B264" t="str">
            <v>864. Applicable law</v>
          </cell>
        </row>
        <row r="266">
          <cell r="B266" t="str">
            <v>866. Flex qty / options ?</v>
          </cell>
        </row>
        <row r="267">
          <cell r="B267" t="str">
            <v>867. Feed toler. ?</v>
          </cell>
        </row>
        <row r="268">
          <cell r="B268" t="str">
            <v>868. Other</v>
          </cell>
        </row>
        <row r="274">
          <cell r="B274" t="str">
            <v>900. DECLARATION</v>
          </cell>
        </row>
        <row r="275">
          <cell r="B275" t="str">
            <v xml:space="preserve">915. Declaring person is: </v>
          </cell>
        </row>
        <row r="276">
          <cell r="B276" t="str">
            <v>920. Contact person</v>
          </cell>
        </row>
        <row r="277">
          <cell r="B277" t="str">
            <v>922. Name</v>
          </cell>
        </row>
        <row r="278">
          <cell r="B278" t="str">
            <v>923. Org.</v>
          </cell>
        </row>
        <row r="279">
          <cell r="B279" t="str">
            <v>924. Pos.</v>
          </cell>
        </row>
        <row r="280">
          <cell r="B280" t="str">
            <v>925. Tel.</v>
          </cell>
        </row>
        <row r="281">
          <cell r="B281" t="str">
            <v>926. Email</v>
          </cell>
        </row>
        <row r="282">
          <cell r="B282" t="str">
            <v>930. Signature of person certifying completeness/correctness</v>
          </cell>
        </row>
        <row r="283">
          <cell r="B283" t="str">
            <v>932. Name</v>
          </cell>
        </row>
        <row r="284">
          <cell r="B284" t="str">
            <v>933. Org.</v>
          </cell>
        </row>
        <row r="285">
          <cell r="B285" t="str">
            <v>934. Position</v>
          </cell>
        </row>
        <row r="286">
          <cell r="B286" t="str">
            <v>936. Date of approval</v>
          </cell>
        </row>
        <row r="287">
          <cell r="B287" t="str">
            <v>940. Annexes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opa.eu/!Nh4h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194"/>
  <sheetViews>
    <sheetView tabSelected="1" topLeftCell="A7" zoomScale="130" zoomScaleNormal="130" zoomScaleSheetLayoutView="130" zoomScalePageLayoutView="120" workbookViewId="0">
      <selection activeCell="H16" sqref="H16:N16"/>
    </sheetView>
  </sheetViews>
  <sheetFormatPr defaultColWidth="0.5546875" defaultRowHeight="8.4" x14ac:dyDescent="0.15"/>
  <cols>
    <col min="1" max="1" width="0.44140625" style="32" customWidth="1"/>
    <col min="2" max="2" width="1.88671875" style="32" customWidth="1"/>
    <col min="3" max="3" width="0.44140625" style="32" customWidth="1"/>
    <col min="4" max="4" width="3.5546875" style="32" customWidth="1"/>
    <col min="5" max="5" width="0.44140625" style="32" customWidth="1"/>
    <col min="6" max="6" width="1.88671875" style="32" customWidth="1"/>
    <col min="7" max="7" width="0.44140625" style="32" customWidth="1"/>
    <col min="8" max="8" width="4.44140625" style="32" customWidth="1"/>
    <col min="9" max="9" width="0.44140625" style="32" customWidth="1"/>
    <col min="10" max="10" width="1.6640625" style="32" customWidth="1"/>
    <col min="11" max="11" width="0.44140625" style="32" customWidth="1"/>
    <col min="12" max="12" width="5.5546875" style="32" customWidth="1"/>
    <col min="13" max="13" width="0.44140625" style="32" customWidth="1"/>
    <col min="14" max="14" width="1.6640625" style="32" customWidth="1"/>
    <col min="15" max="15" width="0.44140625" style="32" customWidth="1"/>
    <col min="16" max="16" width="2" style="32" customWidth="1"/>
    <col min="17" max="17" width="0.33203125" style="32" customWidth="1"/>
    <col min="18" max="18" width="2.88671875" style="32" customWidth="1"/>
    <col min="19" max="19" width="0.5546875" style="32" customWidth="1"/>
    <col min="20" max="20" width="1.5546875" style="32" customWidth="1"/>
    <col min="21" max="21" width="0.44140625" style="32" customWidth="1"/>
    <col min="22" max="22" width="3.21875" style="32" customWidth="1"/>
    <col min="23" max="23" width="0.5546875" style="32" customWidth="1"/>
    <col min="24" max="24" width="1.88671875" style="32" customWidth="1"/>
    <col min="25" max="25" width="0.44140625" style="32" customWidth="1"/>
    <col min="26" max="26" width="1.6640625" style="32" customWidth="1"/>
    <col min="27" max="27" width="0.44140625" style="32" customWidth="1"/>
    <col min="28" max="28" width="3.77734375" style="32" customWidth="1"/>
    <col min="29" max="29" width="0.44140625" style="32" customWidth="1"/>
    <col min="30" max="30" width="1.77734375" style="32" customWidth="1"/>
    <col min="31" max="31" width="0.44140625" style="32" customWidth="1"/>
    <col min="32" max="32" width="3" style="32" customWidth="1"/>
    <col min="33" max="33" width="0.44140625" style="32" customWidth="1"/>
    <col min="34" max="34" width="1.6640625" style="32" customWidth="1"/>
    <col min="35" max="35" width="0.44140625" style="32" customWidth="1"/>
    <col min="36" max="36" width="5.5546875" style="32" customWidth="1"/>
    <col min="37" max="37" width="0.44140625" style="32" customWidth="1"/>
    <col min="38" max="38" width="1.6640625" style="32" customWidth="1"/>
    <col min="39" max="39" width="0.44140625" style="32" customWidth="1"/>
    <col min="40" max="40" width="4" style="32" customWidth="1"/>
    <col min="41" max="41" width="0.33203125" style="32" customWidth="1"/>
    <col min="42" max="42" width="1.88671875" style="32" customWidth="1"/>
    <col min="43" max="43" width="0.44140625" style="32" customWidth="1"/>
    <col min="44" max="44" width="1.6640625" style="32" customWidth="1"/>
    <col min="45" max="45" width="0.44140625" style="32" customWidth="1"/>
    <col min="46" max="46" width="8.44140625" style="32" customWidth="1"/>
    <col min="47" max="47" width="0.5546875" style="32" customWidth="1"/>
    <col min="48" max="48" width="1.88671875" style="32" customWidth="1"/>
    <col min="49" max="49" width="0.44140625" style="32" customWidth="1"/>
    <col min="50" max="50" width="2" style="32" customWidth="1"/>
    <col min="51" max="51" width="0.44140625" style="32" customWidth="1"/>
    <col min="52" max="52" width="5.44140625" style="32" customWidth="1"/>
    <col min="53" max="53" width="0.44140625" style="32" customWidth="1"/>
    <col min="54" max="54" width="1.77734375" style="32" customWidth="1"/>
    <col min="55" max="55" width="0.44140625" style="32" customWidth="1"/>
    <col min="56" max="56" width="4.44140625" style="32" customWidth="1"/>
    <col min="57" max="57" width="0.44140625" style="32" customWidth="1"/>
    <col min="58" max="58" width="1.5546875" style="32" customWidth="1"/>
    <col min="59" max="16384" width="0.5546875" style="32"/>
  </cols>
  <sheetData>
    <row r="1" spans="1:59" s="5" customFormat="1" ht="3" customHeight="1" thickTop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4"/>
      <c r="S1" s="4"/>
      <c r="T1" s="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1"/>
      <c r="AW1" s="2"/>
      <c r="AX1" s="2"/>
      <c r="AY1" s="2"/>
      <c r="AZ1" s="2"/>
      <c r="BA1" s="2"/>
      <c r="BB1" s="2"/>
      <c r="BC1" s="2"/>
      <c r="BD1" s="2"/>
      <c r="BE1" s="2"/>
      <c r="BF1" s="2"/>
      <c r="BG1" s="3"/>
    </row>
    <row r="2" spans="1:59" s="5" customFormat="1" ht="8.4" customHeight="1" x14ac:dyDescent="0.15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9"/>
      <c r="M2" s="8"/>
      <c r="N2" s="8"/>
      <c r="O2" s="10"/>
      <c r="P2" s="10"/>
      <c r="Q2" s="10"/>
      <c r="R2" s="10"/>
      <c r="S2" s="11"/>
      <c r="T2" s="11"/>
      <c r="U2" s="12"/>
      <c r="V2" s="10"/>
      <c r="W2" s="10"/>
      <c r="X2" s="10"/>
      <c r="Y2" s="10"/>
      <c r="Z2" s="10"/>
      <c r="AA2" s="10"/>
      <c r="AB2" s="10"/>
      <c r="AC2" s="11"/>
      <c r="AD2" s="10"/>
      <c r="AE2" s="10"/>
      <c r="AF2" s="10"/>
      <c r="AG2" s="11"/>
      <c r="AH2" s="10"/>
      <c r="AI2" s="10"/>
      <c r="AJ2" s="10"/>
      <c r="AK2" s="10"/>
      <c r="AL2" s="10"/>
      <c r="AM2" s="10"/>
      <c r="AN2" s="10"/>
      <c r="AO2" s="10"/>
      <c r="AP2" s="10"/>
      <c r="AQ2" s="11"/>
      <c r="AR2" s="10"/>
      <c r="AS2" s="10"/>
      <c r="AT2" s="10"/>
      <c r="AU2" s="10"/>
      <c r="AV2" s="177" t="str">
        <f>L_010</f>
        <v>010. ACT UID</v>
      </c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9"/>
    </row>
    <row r="3" spans="1:59" s="5" customFormat="1" ht="2.4" customHeight="1" x14ac:dyDescent="0.15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10"/>
      <c r="P3" s="10"/>
      <c r="Q3" s="10"/>
      <c r="R3" s="10"/>
      <c r="S3" s="11"/>
      <c r="T3" s="12"/>
      <c r="U3" s="12"/>
      <c r="V3" s="10"/>
      <c r="W3" s="10"/>
      <c r="X3" s="10"/>
      <c r="Y3" s="10"/>
      <c r="Z3" s="10"/>
      <c r="AA3" s="10"/>
      <c r="AB3" s="10"/>
      <c r="AC3" s="11"/>
      <c r="AD3" s="10"/>
      <c r="AE3" s="10"/>
      <c r="AF3" s="10"/>
      <c r="AG3" s="11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0"/>
      <c r="AS3" s="10"/>
      <c r="AT3" s="10"/>
      <c r="AU3" s="10"/>
      <c r="AV3" s="13"/>
      <c r="AW3" s="11"/>
      <c r="AX3" s="10"/>
      <c r="AY3" s="10"/>
      <c r="AZ3" s="10"/>
      <c r="BA3" s="11"/>
      <c r="BB3" s="10"/>
      <c r="BC3" s="10"/>
      <c r="BD3" s="10"/>
      <c r="BE3" s="11"/>
      <c r="BF3" s="11"/>
      <c r="BG3" s="14"/>
    </row>
    <row r="4" spans="1:59" s="5" customFormat="1" ht="30.6" customHeight="1" x14ac:dyDescent="0.5">
      <c r="A4" s="180" t="s">
        <v>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2"/>
      <c r="M4" s="8"/>
      <c r="N4" s="183" t="str">
        <f>_A52_ALT2</f>
        <v>Accompanying form for submission of supply contracts, under simplified procedure / art. 11 of the rules (*)</v>
      </c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0"/>
      <c r="AV4" s="15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7"/>
    </row>
    <row r="5" spans="1:59" s="5" customFormat="1" ht="3" customHeight="1" x14ac:dyDescent="0.1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0"/>
      <c r="AV5" s="13"/>
      <c r="AW5" s="11"/>
      <c r="AX5" s="10"/>
      <c r="AY5" s="10"/>
      <c r="AZ5" s="10"/>
      <c r="BA5" s="11"/>
      <c r="BB5" s="10"/>
      <c r="BC5" s="10"/>
      <c r="BD5" s="10"/>
      <c r="BE5" s="11"/>
      <c r="BF5" s="11"/>
      <c r="BG5" s="14"/>
    </row>
    <row r="6" spans="1:59" s="5" customFormat="1" ht="18" customHeight="1" x14ac:dyDescent="0.35">
      <c r="A6" s="184" t="s">
        <v>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6"/>
      <c r="M6" s="8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0"/>
      <c r="AV6" s="177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9"/>
    </row>
    <row r="7" spans="1:59" s="5" customFormat="1" ht="3" customHeight="1" x14ac:dyDescent="0.15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8"/>
      <c r="N7" s="8"/>
      <c r="O7" s="10"/>
      <c r="P7" s="10"/>
      <c r="Q7" s="10"/>
      <c r="R7" s="10"/>
      <c r="S7" s="10"/>
      <c r="T7" s="12"/>
      <c r="U7" s="12"/>
      <c r="V7" s="10"/>
      <c r="W7" s="10"/>
      <c r="X7" s="10"/>
      <c r="Y7" s="10"/>
      <c r="Z7" s="10"/>
      <c r="AA7" s="10"/>
      <c r="AB7" s="10"/>
      <c r="AC7" s="11"/>
      <c r="AD7" s="10"/>
      <c r="AE7" s="10"/>
      <c r="AF7" s="10"/>
      <c r="AG7" s="11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0"/>
      <c r="AS7" s="10"/>
      <c r="AT7" s="10"/>
      <c r="AU7" s="10"/>
      <c r="AV7" s="13"/>
      <c r="AW7" s="11"/>
      <c r="AX7" s="10"/>
      <c r="AY7" s="10"/>
      <c r="AZ7" s="10"/>
      <c r="BA7" s="11"/>
      <c r="BB7" s="10"/>
      <c r="BC7" s="10"/>
      <c r="BD7" s="10"/>
      <c r="BE7" s="11"/>
      <c r="BF7" s="11"/>
      <c r="BG7" s="14"/>
    </row>
    <row r="8" spans="1:59" s="5" customFormat="1" ht="8.4" customHeight="1" x14ac:dyDescent="0.15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8"/>
      <c r="N8" s="8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  <c r="Z8" s="10"/>
      <c r="AA8" s="10"/>
      <c r="AB8" s="10"/>
      <c r="AC8" s="11"/>
      <c r="AD8" s="10"/>
      <c r="AE8" s="10"/>
      <c r="AF8" s="10"/>
      <c r="AG8" s="10"/>
      <c r="AH8" s="10"/>
      <c r="AI8" s="10"/>
      <c r="AJ8" s="10"/>
      <c r="AK8" s="10"/>
      <c r="AL8" s="11"/>
      <c r="AM8" s="10"/>
      <c r="AN8" s="10"/>
      <c r="AO8" s="10"/>
      <c r="AP8" s="10"/>
      <c r="AQ8" s="10"/>
      <c r="AR8" s="10"/>
      <c r="AS8" s="10"/>
      <c r="AT8" s="18" t="s">
        <v>2</v>
      </c>
      <c r="AU8" s="10"/>
      <c r="AV8" s="177" t="s">
        <v>3</v>
      </c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9"/>
    </row>
    <row r="9" spans="1:59" s="5" customFormat="1" ht="3" customHeight="1" thickBo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2"/>
      <c r="P9" s="22"/>
      <c r="Q9" s="22"/>
      <c r="R9" s="22"/>
      <c r="S9" s="22"/>
      <c r="T9" s="22"/>
      <c r="U9" s="22"/>
      <c r="V9" s="22"/>
      <c r="W9" s="22"/>
      <c r="X9" s="22"/>
      <c r="Y9" s="23"/>
      <c r="Z9" s="22"/>
      <c r="AA9" s="22"/>
      <c r="AB9" s="22"/>
      <c r="AC9" s="23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3"/>
      <c r="AR9" s="22"/>
      <c r="AS9" s="22"/>
      <c r="AT9" s="22"/>
      <c r="AU9" s="22"/>
      <c r="AV9" s="24"/>
      <c r="AW9" s="23"/>
      <c r="AX9" s="22"/>
      <c r="AY9" s="22"/>
      <c r="AZ9" s="22"/>
      <c r="BA9" s="23"/>
      <c r="BB9" s="22"/>
      <c r="BC9" s="22"/>
      <c r="BD9" s="22"/>
      <c r="BE9" s="23"/>
      <c r="BF9" s="23"/>
      <c r="BG9" s="25"/>
    </row>
    <row r="10" spans="1:59" s="10" customFormat="1" ht="9" customHeight="1" thickTop="1" x14ac:dyDescent="0.15">
      <c r="B10" s="26"/>
      <c r="C10" s="27"/>
      <c r="D10" s="27"/>
      <c r="E10" s="27"/>
      <c r="F10" s="27"/>
      <c r="G10" s="16"/>
      <c r="H10" s="28"/>
      <c r="I10" s="16"/>
      <c r="J10" s="16"/>
      <c r="K10" s="16"/>
      <c r="L10" s="1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9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</row>
    <row r="11" spans="1:59" ht="3" customHeight="1" thickBot="1" x14ac:dyDescent="0.2">
      <c r="A11" s="30"/>
      <c r="B11" s="10"/>
      <c r="C11" s="10"/>
      <c r="D11" s="10"/>
      <c r="E11" s="11"/>
      <c r="F11" s="11"/>
      <c r="G11" s="11"/>
      <c r="H11" s="10"/>
      <c r="I11" s="11"/>
      <c r="J11" s="10"/>
      <c r="K11" s="10"/>
      <c r="L11" s="10"/>
      <c r="M11" s="11"/>
      <c r="N11" s="31"/>
      <c r="O11" s="31"/>
      <c r="P11" s="31"/>
      <c r="Q11" s="31"/>
      <c r="R11" s="10"/>
      <c r="S11" s="11"/>
      <c r="T11" s="10"/>
      <c r="U11" s="10"/>
      <c r="V11" s="10"/>
      <c r="W11" s="10"/>
      <c r="X11" s="10"/>
      <c r="Y11" s="11"/>
      <c r="Z11" s="10"/>
      <c r="AA11" s="10"/>
      <c r="AB11" s="10"/>
      <c r="AC11" s="11"/>
      <c r="AD11" s="10"/>
      <c r="AE11" s="10"/>
      <c r="AF11" s="10"/>
      <c r="AG11" s="11"/>
      <c r="AH11" s="31"/>
      <c r="AI11" s="31"/>
      <c r="AJ11" s="10"/>
      <c r="AK11" s="10"/>
      <c r="AL11" s="10"/>
      <c r="AM11" s="10"/>
      <c r="AN11" s="10"/>
      <c r="AO11" s="10"/>
      <c r="AP11" s="10"/>
      <c r="AQ11" s="11"/>
      <c r="AR11" s="12"/>
      <c r="AS11" s="12"/>
      <c r="AT11" s="12"/>
      <c r="AU11" s="12"/>
      <c r="AV11" s="11"/>
      <c r="AW11" s="10"/>
      <c r="AX11" s="10"/>
      <c r="AY11" s="10"/>
      <c r="AZ11" s="10"/>
      <c r="BA11" s="11"/>
      <c r="BB11" s="11"/>
      <c r="BC11" s="11"/>
      <c r="BD11" s="11"/>
      <c r="BE11" s="11"/>
      <c r="BF11" s="11"/>
      <c r="BG11" s="11"/>
    </row>
    <row r="12" spans="1:59" ht="17.399999999999999" customHeight="1" thickTop="1" x14ac:dyDescent="0.15">
      <c r="A12" s="223" t="str">
        <f>L_100</f>
        <v>100. GENERAL ADMINISTRATIVE INFORMATION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5"/>
    </row>
    <row r="13" spans="1:59" ht="3" customHeight="1" x14ac:dyDescent="0.1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5"/>
    </row>
    <row r="14" spans="1:59" ht="15" customHeight="1" x14ac:dyDescent="0.15">
      <c r="A14" s="36"/>
      <c r="B14" s="220" t="str">
        <f>L_110</f>
        <v>110. ADMINISTRATIVE DATA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37"/>
      <c r="T14" s="226" t="str">
        <f>L_120</f>
        <v>120. TYPE OF DOCUMENT</v>
      </c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34"/>
      <c r="AH14" s="149" t="str">
        <f>L_130</f>
        <v>130. TYPE OF CONTRACT</v>
      </c>
      <c r="AI14" s="149"/>
      <c r="AJ14" s="149"/>
      <c r="AK14" s="149"/>
      <c r="AL14" s="149"/>
      <c r="AM14" s="149"/>
      <c r="AN14" s="149"/>
      <c r="AO14" s="149"/>
      <c r="AP14" s="149"/>
      <c r="AQ14" s="34"/>
      <c r="AR14" s="221" t="str">
        <f>L_150</f>
        <v>150. SUMMARY DATA</v>
      </c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35"/>
    </row>
    <row r="15" spans="1:59" ht="3" customHeight="1" x14ac:dyDescent="0.15">
      <c r="A15" s="3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4"/>
      <c r="Z15" s="37"/>
      <c r="AA15" s="37"/>
      <c r="AB15" s="37"/>
      <c r="AC15" s="34"/>
      <c r="AD15" s="37"/>
      <c r="AE15" s="37"/>
      <c r="AF15" s="37"/>
      <c r="AG15" s="34"/>
      <c r="AH15" s="34"/>
      <c r="AI15" s="34"/>
      <c r="AJ15" s="34"/>
      <c r="AK15" s="38"/>
      <c r="AL15" s="38"/>
      <c r="AM15" s="38"/>
      <c r="AN15" s="38"/>
      <c r="AO15" s="38"/>
      <c r="AP15" s="34"/>
      <c r="AQ15" s="34"/>
      <c r="AR15" s="34"/>
      <c r="AS15" s="34"/>
      <c r="AT15" s="34"/>
      <c r="AU15" s="34"/>
      <c r="AV15" s="34"/>
      <c r="AW15" s="34"/>
      <c r="AX15" s="34"/>
      <c r="AY15" s="37"/>
      <c r="AZ15" s="37"/>
      <c r="BA15" s="37"/>
      <c r="BB15" s="37"/>
      <c r="BC15" s="37"/>
      <c r="BD15" s="37"/>
      <c r="BE15" s="34"/>
      <c r="BF15" s="34"/>
      <c r="BG15" s="35"/>
    </row>
    <row r="16" spans="1:59" ht="9" customHeight="1" x14ac:dyDescent="0.15">
      <c r="A16" s="36"/>
      <c r="B16" s="220" t="str">
        <f>L_112</f>
        <v>112. Submitted by</v>
      </c>
      <c r="C16" s="220"/>
      <c r="D16" s="220"/>
      <c r="E16" s="220"/>
      <c r="F16" s="220"/>
      <c r="G16" s="37"/>
      <c r="H16" s="168"/>
      <c r="I16" s="168"/>
      <c r="J16" s="168"/>
      <c r="K16" s="168"/>
      <c r="L16" s="168"/>
      <c r="M16" s="168"/>
      <c r="N16" s="168"/>
      <c r="O16" s="37"/>
      <c r="P16" s="37"/>
      <c r="Q16" s="37"/>
      <c r="R16" s="37"/>
      <c r="S16" s="37"/>
      <c r="T16" s="39"/>
      <c r="U16" s="34"/>
      <c r="V16" s="40" t="str">
        <f>L_121</f>
        <v>121. Base/initial Contract</v>
      </c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34"/>
      <c r="AH16" s="39"/>
      <c r="AI16" s="34"/>
      <c r="AJ16" s="175" t="str">
        <f>L_131</f>
        <v>131. Title transfer</v>
      </c>
      <c r="AK16" s="175"/>
      <c r="AL16" s="175"/>
      <c r="AM16" s="175"/>
      <c r="AN16" s="175"/>
      <c r="AO16" s="175"/>
      <c r="AP16" s="175"/>
      <c r="AQ16" s="34"/>
      <c r="AR16" s="221" t="str">
        <f>L_151</f>
        <v>151. Object of the commitment</v>
      </c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37"/>
      <c r="BF16" s="37"/>
      <c r="BG16" s="35"/>
    </row>
    <row r="17" spans="1:59" ht="3" customHeight="1" x14ac:dyDescent="0.15">
      <c r="A17" s="36"/>
      <c r="B17" s="34"/>
      <c r="C17" s="34"/>
      <c r="D17" s="34"/>
      <c r="E17" s="34"/>
      <c r="F17" s="34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4"/>
      <c r="U17" s="34"/>
      <c r="V17" s="34"/>
      <c r="W17" s="34"/>
      <c r="X17" s="34"/>
      <c r="Y17" s="34"/>
      <c r="Z17" s="34"/>
      <c r="AA17" s="37"/>
      <c r="AB17" s="37"/>
      <c r="AC17" s="34"/>
      <c r="AD17" s="37"/>
      <c r="AE17" s="37"/>
      <c r="AF17" s="37"/>
      <c r="AG17" s="34"/>
      <c r="AH17" s="34"/>
      <c r="AI17" s="34"/>
      <c r="AJ17" s="34"/>
      <c r="AK17" s="38"/>
      <c r="AL17" s="38"/>
      <c r="AM17" s="38"/>
      <c r="AN17" s="38"/>
      <c r="AO17" s="38"/>
      <c r="AP17" s="37"/>
      <c r="AQ17" s="34"/>
      <c r="AR17" s="34"/>
      <c r="AS17" s="34"/>
      <c r="AT17" s="34"/>
      <c r="AU17" s="34"/>
      <c r="AV17" s="34"/>
      <c r="AW17" s="34"/>
      <c r="AX17" s="34"/>
      <c r="AY17" s="37"/>
      <c r="AZ17" s="37"/>
      <c r="BA17" s="37"/>
      <c r="BB17" s="37"/>
      <c r="BC17" s="37"/>
      <c r="BD17" s="37"/>
      <c r="BE17" s="34"/>
      <c r="BF17" s="34"/>
      <c r="BG17" s="35"/>
    </row>
    <row r="18" spans="1:59" ht="9.6" customHeight="1" x14ac:dyDescent="0.15">
      <c r="A18" s="36"/>
      <c r="B18" s="220" t="str">
        <f>L_113</f>
        <v>113. For (Org.)</v>
      </c>
      <c r="C18" s="220"/>
      <c r="D18" s="220"/>
      <c r="E18" s="220"/>
      <c r="F18" s="220"/>
      <c r="G18" s="34"/>
      <c r="H18" s="154"/>
      <c r="I18" s="154"/>
      <c r="J18" s="154"/>
      <c r="K18" s="154"/>
      <c r="L18" s="154"/>
      <c r="M18" s="154"/>
      <c r="N18" s="154"/>
      <c r="O18" s="37"/>
      <c r="P18" s="37"/>
      <c r="Q18" s="37"/>
      <c r="R18" s="37"/>
      <c r="S18" s="37"/>
      <c r="T18" s="39"/>
      <c r="U18" s="34"/>
      <c r="V18" s="41" t="str">
        <f>L_123</f>
        <v>123. Amend.</v>
      </c>
      <c r="W18" s="41"/>
      <c r="X18" s="41"/>
      <c r="Y18" s="34"/>
      <c r="Z18" s="39"/>
      <c r="AA18" s="34"/>
      <c r="AB18" s="171" t="str">
        <f>L_122</f>
        <v>122. Draft</v>
      </c>
      <c r="AC18" s="171"/>
      <c r="AD18" s="171"/>
      <c r="AE18" s="171"/>
      <c r="AF18" s="171"/>
      <c r="AG18" s="34"/>
      <c r="AH18" s="39"/>
      <c r="AI18" s="34"/>
      <c r="AJ18" s="175" t="str">
        <f>L_132</f>
        <v>132. Physical transfer</v>
      </c>
      <c r="AK18" s="175"/>
      <c r="AL18" s="175"/>
      <c r="AM18" s="175"/>
      <c r="AN18" s="175"/>
      <c r="AO18" s="175"/>
      <c r="AP18" s="175"/>
      <c r="AQ18" s="37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37"/>
      <c r="BF18" s="37"/>
      <c r="BG18" s="35"/>
    </row>
    <row r="19" spans="1:59" ht="3" customHeight="1" x14ac:dyDescent="0.15">
      <c r="A19" s="3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37"/>
      <c r="P19" s="37"/>
      <c r="Q19" s="37"/>
      <c r="R19" s="37"/>
      <c r="S19" s="37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7"/>
      <c r="AE19" s="37"/>
      <c r="AF19" s="37"/>
      <c r="AG19" s="34"/>
      <c r="AH19" s="34"/>
      <c r="AI19" s="34"/>
      <c r="AJ19" s="34"/>
      <c r="AK19" s="38"/>
      <c r="AL19" s="38"/>
      <c r="AM19" s="38"/>
      <c r="AN19" s="38"/>
      <c r="AO19" s="38"/>
      <c r="AP19" s="37"/>
      <c r="AQ19" s="37"/>
      <c r="AR19" s="34"/>
      <c r="AS19" s="34"/>
      <c r="AT19" s="34"/>
      <c r="AU19" s="34"/>
      <c r="AV19" s="34"/>
      <c r="AW19" s="34"/>
      <c r="AX19" s="34"/>
      <c r="AY19" s="37"/>
      <c r="AZ19" s="37"/>
      <c r="BA19" s="37"/>
      <c r="BB19" s="37"/>
      <c r="BC19" s="37"/>
      <c r="BD19" s="37"/>
      <c r="BE19" s="34"/>
      <c r="BF19" s="34"/>
      <c r="BG19" s="35"/>
    </row>
    <row r="20" spans="1:59" ht="9" customHeight="1" x14ac:dyDescent="0.15">
      <c r="A20" s="36"/>
      <c r="B20" s="220" t="str">
        <f>L_114</f>
        <v>114. Email</v>
      </c>
      <c r="C20" s="220"/>
      <c r="D20" s="220"/>
      <c r="E20" s="220"/>
      <c r="F20" s="220"/>
      <c r="G20" s="34"/>
      <c r="H20" s="168"/>
      <c r="I20" s="168"/>
      <c r="J20" s="168"/>
      <c r="K20" s="168"/>
      <c r="L20" s="168"/>
      <c r="M20" s="168"/>
      <c r="N20" s="168"/>
      <c r="O20" s="37"/>
      <c r="P20" s="37"/>
      <c r="Q20" s="37"/>
      <c r="R20" s="37"/>
      <c r="S20" s="37"/>
      <c r="T20" s="39"/>
      <c r="U20" s="34"/>
      <c r="V20" s="41" t="str">
        <f>L_124</f>
        <v>124. Suppl.</v>
      </c>
      <c r="W20" s="41"/>
      <c r="X20" s="41"/>
      <c r="Y20" s="34"/>
      <c r="Z20" s="39"/>
      <c r="AA20" s="34"/>
      <c r="AB20" s="171" t="str">
        <f>L_125</f>
        <v>125. Termin.</v>
      </c>
      <c r="AC20" s="171"/>
      <c r="AD20" s="171"/>
      <c r="AE20" s="171"/>
      <c r="AF20" s="171"/>
      <c r="AG20" s="34"/>
      <c r="AH20" s="39"/>
      <c r="AI20" s="37"/>
      <c r="AJ20" s="237" t="str">
        <f>L_133</f>
        <v>133. Book transfer</v>
      </c>
      <c r="AK20" s="237"/>
      <c r="AL20" s="237"/>
      <c r="AM20" s="237"/>
      <c r="AN20" s="237"/>
      <c r="AO20" s="237"/>
      <c r="AP20" s="237"/>
      <c r="AQ20" s="37"/>
      <c r="AR20" s="221" t="str">
        <f>L_153</f>
        <v>153. Mat. categ.</v>
      </c>
      <c r="AS20" s="221"/>
      <c r="AT20" s="221"/>
      <c r="AU20" s="34"/>
      <c r="AV20" s="34"/>
      <c r="AW20" s="37"/>
      <c r="AX20" s="42" t="str">
        <f>L_155</f>
        <v>155. Etd. gross value</v>
      </c>
      <c r="AY20" s="42"/>
      <c r="AZ20" s="42"/>
      <c r="BA20" s="42"/>
      <c r="BB20" s="42"/>
      <c r="BC20" s="37"/>
      <c r="BD20" s="222" t="str">
        <f>L_156</f>
        <v>156. Currency</v>
      </c>
      <c r="BE20" s="222"/>
      <c r="BF20" s="222"/>
      <c r="BG20" s="35"/>
    </row>
    <row r="21" spans="1:59" ht="3" customHeight="1" x14ac:dyDescent="0.15">
      <c r="A21" s="36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37"/>
      <c r="P21" s="37"/>
      <c r="Q21" s="37"/>
      <c r="R21" s="37"/>
      <c r="S21" s="37"/>
      <c r="T21" s="34"/>
      <c r="U21" s="34"/>
      <c r="V21" s="34"/>
      <c r="W21" s="34"/>
      <c r="X21" s="34"/>
      <c r="Y21" s="34"/>
      <c r="Z21" s="37"/>
      <c r="AA21" s="37"/>
      <c r="AB21" s="37"/>
      <c r="AC21" s="34"/>
      <c r="AD21" s="37"/>
      <c r="AE21" s="37"/>
      <c r="AF21" s="37"/>
      <c r="AG21" s="34"/>
      <c r="AH21" s="34"/>
      <c r="AI21" s="34"/>
      <c r="AJ21" s="34"/>
      <c r="AK21" s="38"/>
      <c r="AL21" s="38"/>
      <c r="AM21" s="38"/>
      <c r="AN21" s="38"/>
      <c r="AO21" s="38"/>
      <c r="AP21" s="37"/>
      <c r="AQ21" s="37"/>
      <c r="AR21" s="34"/>
      <c r="AS21" s="34"/>
      <c r="AT21" s="37"/>
      <c r="AU21" s="34"/>
      <c r="AV21" s="37"/>
      <c r="AW21" s="37"/>
      <c r="AX21" s="34"/>
      <c r="AY21" s="34"/>
      <c r="AZ21" s="34"/>
      <c r="BA21" s="34"/>
      <c r="BB21" s="34"/>
      <c r="BC21" s="34"/>
      <c r="BD21" s="34"/>
      <c r="BE21" s="34"/>
      <c r="BF21" s="34"/>
      <c r="BG21" s="35"/>
    </row>
    <row r="22" spans="1:59" ht="9" customHeight="1" x14ac:dyDescent="0.15">
      <c r="A22" s="36"/>
      <c r="B22" s="220" t="str">
        <f>L_115</f>
        <v>115. Phone</v>
      </c>
      <c r="C22" s="220"/>
      <c r="D22" s="220"/>
      <c r="E22" s="34"/>
      <c r="F22" s="152"/>
      <c r="G22" s="152"/>
      <c r="H22" s="152"/>
      <c r="I22" s="152"/>
      <c r="J22" s="152"/>
      <c r="K22" s="37"/>
      <c r="L22" s="43" t="str">
        <f>L_116</f>
        <v>116. Pos.</v>
      </c>
      <c r="M22" s="37"/>
      <c r="N22" s="152"/>
      <c r="O22" s="152"/>
      <c r="P22" s="152"/>
      <c r="Q22" s="152"/>
      <c r="R22" s="152"/>
      <c r="S22" s="37"/>
      <c r="T22" s="171" t="str">
        <f>L_128</f>
        <v>128. Other</v>
      </c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34"/>
      <c r="AH22" s="175" t="str">
        <f>L_138</f>
        <v>138. Other</v>
      </c>
      <c r="AI22" s="175"/>
      <c r="AJ22" s="175"/>
      <c r="AK22" s="175"/>
      <c r="AL22" s="175"/>
      <c r="AM22" s="175"/>
      <c r="AN22" s="175"/>
      <c r="AO22" s="175"/>
      <c r="AP22" s="175"/>
      <c r="AQ22" s="37"/>
      <c r="AR22" s="168"/>
      <c r="AS22" s="168"/>
      <c r="AT22" s="168"/>
      <c r="AU22" s="34"/>
      <c r="AV22" s="34"/>
      <c r="AW22" s="34"/>
      <c r="AX22" s="150"/>
      <c r="AY22" s="150"/>
      <c r="AZ22" s="150"/>
      <c r="BA22" s="150"/>
      <c r="BB22" s="150"/>
      <c r="BC22" s="34"/>
      <c r="BD22" s="168"/>
      <c r="BE22" s="168"/>
      <c r="BF22" s="168"/>
      <c r="BG22" s="35"/>
    </row>
    <row r="23" spans="1:59" ht="3" customHeight="1" x14ac:dyDescent="0.15">
      <c r="A23" s="36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37"/>
      <c r="P23" s="37"/>
      <c r="Q23" s="37"/>
      <c r="R23" s="37"/>
      <c r="S23" s="37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8"/>
      <c r="AI23" s="38"/>
      <c r="AJ23" s="38"/>
      <c r="AK23" s="38"/>
      <c r="AL23" s="38"/>
      <c r="AM23" s="38"/>
      <c r="AN23" s="38"/>
      <c r="AO23" s="38"/>
      <c r="AP23" s="34"/>
      <c r="AQ23" s="37"/>
      <c r="AR23" s="34"/>
      <c r="AS23" s="34"/>
      <c r="AT23" s="37"/>
      <c r="AU23" s="34"/>
      <c r="AV23" s="37"/>
      <c r="AW23" s="37"/>
      <c r="AX23" s="37"/>
      <c r="AY23" s="37"/>
      <c r="AZ23" s="37"/>
      <c r="BA23" s="34"/>
      <c r="BB23" s="34"/>
      <c r="BC23" s="34"/>
      <c r="BD23" s="34"/>
      <c r="BE23" s="34"/>
      <c r="BF23" s="34"/>
      <c r="BG23" s="35"/>
    </row>
    <row r="24" spans="1:59" ht="9" customHeight="1" x14ac:dyDescent="0.15">
      <c r="A24" s="36"/>
      <c r="B24" s="220" t="str">
        <f>L_118</f>
        <v>118. Date of Dispatch to ESA</v>
      </c>
      <c r="C24" s="220"/>
      <c r="D24" s="220"/>
      <c r="E24" s="220"/>
      <c r="F24" s="220"/>
      <c r="G24" s="220"/>
      <c r="H24" s="220"/>
      <c r="I24" s="34"/>
      <c r="J24" s="220" t="str">
        <f>L_119</f>
        <v>119. Ext. ref.</v>
      </c>
      <c r="K24" s="220"/>
      <c r="L24" s="220"/>
      <c r="M24" s="220"/>
      <c r="N24" s="220"/>
      <c r="O24" s="220"/>
      <c r="P24" s="220"/>
      <c r="Q24" s="220"/>
      <c r="R24" s="220"/>
      <c r="S24" s="37"/>
      <c r="T24" s="39"/>
      <c r="U24" s="37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34"/>
      <c r="AH24" s="39"/>
      <c r="AI24" s="34"/>
      <c r="AJ24" s="168"/>
      <c r="AK24" s="168"/>
      <c r="AL24" s="168"/>
      <c r="AM24" s="168"/>
      <c r="AN24" s="168"/>
      <c r="AO24" s="168"/>
      <c r="AP24" s="168"/>
      <c r="AQ24" s="37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5"/>
    </row>
    <row r="25" spans="1:59" ht="3" customHeight="1" x14ac:dyDescent="0.15">
      <c r="A25" s="36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4"/>
      <c r="AH25" s="37"/>
      <c r="AI25" s="37"/>
      <c r="AJ25" s="37"/>
      <c r="AK25" s="37"/>
      <c r="AL25" s="37"/>
      <c r="AM25" s="37"/>
      <c r="AN25" s="37"/>
      <c r="AO25" s="37"/>
      <c r="AP25" s="37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</row>
    <row r="26" spans="1:59" ht="9" customHeight="1" x14ac:dyDescent="0.15">
      <c r="A26" s="36"/>
      <c r="B26" s="168"/>
      <c r="C26" s="168"/>
      <c r="D26" s="168"/>
      <c r="E26" s="168"/>
      <c r="F26" s="168"/>
      <c r="G26" s="168"/>
      <c r="H26" s="168"/>
      <c r="I26" s="34"/>
      <c r="J26" s="168"/>
      <c r="K26" s="168"/>
      <c r="L26" s="168"/>
      <c r="M26" s="168"/>
      <c r="N26" s="168"/>
      <c r="O26" s="168"/>
      <c r="P26" s="168"/>
      <c r="Q26" s="168"/>
      <c r="R26" s="168"/>
      <c r="S26" s="37"/>
      <c r="T26" s="41" t="str">
        <f>L_129</f>
        <v>129. ESA prev. ref.</v>
      </c>
      <c r="U26" s="44"/>
      <c r="V26" s="44"/>
      <c r="W26" s="44"/>
      <c r="X26" s="44"/>
      <c r="Y26" s="44"/>
      <c r="Z26" s="44"/>
      <c r="AA26" s="37"/>
      <c r="AB26" s="150"/>
      <c r="AC26" s="150"/>
      <c r="AD26" s="150"/>
      <c r="AE26" s="150"/>
      <c r="AF26" s="150"/>
      <c r="AG26" s="34"/>
      <c r="AH26" s="37"/>
      <c r="AI26" s="37"/>
      <c r="AJ26" s="37"/>
      <c r="AK26" s="37"/>
      <c r="AL26" s="37"/>
      <c r="AM26" s="37"/>
      <c r="AN26" s="37"/>
      <c r="AO26" s="37"/>
      <c r="AP26" s="37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5"/>
    </row>
    <row r="27" spans="1:59" ht="3" customHeight="1" thickBot="1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7"/>
    </row>
    <row r="28" spans="1:59" s="10" customFormat="1" ht="9" customHeight="1" thickTop="1" x14ac:dyDescent="0.15">
      <c r="B28" s="26"/>
      <c r="C28" s="27"/>
      <c r="D28" s="27"/>
      <c r="E28" s="27"/>
      <c r="F28" s="27"/>
      <c r="G28" s="16"/>
      <c r="H28" s="28"/>
      <c r="I28" s="16"/>
      <c r="J28" s="16"/>
      <c r="K28" s="16"/>
      <c r="L28" s="16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9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</row>
    <row r="29" spans="1:59" s="49" customFormat="1" ht="3" customHeight="1" thickBo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S29" s="48"/>
      <c r="T29" s="48"/>
      <c r="U29" s="48"/>
      <c r="V29" s="48"/>
      <c r="W29" s="48"/>
      <c r="X29" s="48"/>
      <c r="Y29" s="48"/>
      <c r="AC29" s="48"/>
      <c r="AD29" s="48"/>
      <c r="AE29" s="48"/>
      <c r="AF29" s="48"/>
      <c r="AG29" s="48"/>
      <c r="AK29" s="48"/>
      <c r="AL29" s="48"/>
      <c r="AM29" s="48"/>
      <c r="AN29" s="48"/>
      <c r="AO29" s="48"/>
      <c r="AP29" s="48"/>
      <c r="AQ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</row>
    <row r="30" spans="1:59" s="49" customFormat="1" ht="14.4" customHeight="1" thickTop="1" x14ac:dyDescent="0.15">
      <c r="A30" s="216" t="str">
        <f>L_200</f>
        <v>200. DURATION OF CONTRACT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8"/>
    </row>
    <row r="31" spans="1:59" s="49" customFormat="1" ht="3" customHeight="1" x14ac:dyDescent="0.15">
      <c r="A31" s="50"/>
      <c r="B31" s="51"/>
      <c r="C31" s="52"/>
      <c r="D31" s="52"/>
      <c r="E31" s="52"/>
      <c r="F31" s="52"/>
      <c r="G31" s="52"/>
      <c r="H31" s="52"/>
      <c r="I31" s="52"/>
      <c r="J31" s="51"/>
      <c r="K31" s="52"/>
      <c r="L31" s="52"/>
      <c r="M31" s="52"/>
      <c r="N31" s="52"/>
      <c r="O31" s="52"/>
      <c r="P31" s="52"/>
      <c r="Q31" s="52"/>
      <c r="R31" s="51"/>
      <c r="S31" s="52"/>
      <c r="T31" s="51"/>
      <c r="U31" s="52"/>
      <c r="V31" s="52"/>
      <c r="W31" s="52"/>
      <c r="X31" s="52"/>
      <c r="Y31" s="52"/>
      <c r="Z31" s="51"/>
      <c r="AA31" s="51"/>
      <c r="AB31" s="51"/>
      <c r="AC31" s="52"/>
      <c r="AD31" s="52"/>
      <c r="AE31" s="52"/>
      <c r="AF31" s="52"/>
      <c r="AG31" s="52"/>
      <c r="AH31" s="51"/>
      <c r="AI31" s="51"/>
      <c r="AJ31" s="51"/>
      <c r="AK31" s="52"/>
      <c r="AL31" s="52"/>
      <c r="AM31" s="52"/>
      <c r="AN31" s="52"/>
      <c r="AO31" s="52"/>
      <c r="AP31" s="53"/>
      <c r="AQ31" s="53"/>
      <c r="AR31" s="53"/>
      <c r="AS31" s="53"/>
      <c r="AT31" s="53"/>
      <c r="AU31" s="53"/>
      <c r="AV31" s="53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4"/>
    </row>
    <row r="32" spans="1:59" s="49" customFormat="1" ht="1.2" customHeight="1" x14ac:dyDescent="0.1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3"/>
      <c r="AQ32" s="53"/>
      <c r="AR32" s="53"/>
      <c r="AS32" s="53"/>
      <c r="AT32" s="53"/>
      <c r="AU32" s="53"/>
      <c r="AV32" s="53"/>
      <c r="AW32" s="51"/>
      <c r="AX32" s="51"/>
      <c r="AY32" s="51"/>
      <c r="AZ32" s="51"/>
      <c r="BA32" s="51"/>
      <c r="BB32" s="51"/>
      <c r="BC32" s="51"/>
      <c r="BD32" s="51"/>
      <c r="BE32" s="52"/>
      <c r="BF32" s="52"/>
      <c r="BG32" s="54"/>
    </row>
    <row r="33" spans="1:59" s="49" customFormat="1" ht="1.8" customHeight="1" x14ac:dyDescent="0.15">
      <c r="A33" s="50"/>
      <c r="B33" s="51"/>
      <c r="C33" s="52"/>
      <c r="D33" s="52"/>
      <c r="E33" s="52"/>
      <c r="F33" s="52"/>
      <c r="G33" s="52"/>
      <c r="H33" s="52"/>
      <c r="I33" s="52"/>
      <c r="J33" s="51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1"/>
      <c r="AI33" s="51"/>
      <c r="AJ33" s="51"/>
      <c r="AK33" s="52"/>
      <c r="AL33" s="52"/>
      <c r="AM33" s="52"/>
      <c r="AN33" s="52"/>
      <c r="AO33" s="52"/>
      <c r="AP33" s="53"/>
      <c r="AQ33" s="53"/>
      <c r="AR33" s="53"/>
      <c r="AS33" s="53"/>
      <c r="AT33" s="53"/>
      <c r="AU33" s="53"/>
      <c r="AV33" s="53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4"/>
    </row>
    <row r="34" spans="1:59" s="49" customFormat="1" ht="34.200000000000003" customHeight="1" x14ac:dyDescent="0.15">
      <c r="A34" s="50"/>
      <c r="B34" s="219" t="str">
        <f>L_211</f>
        <v>211. Date of contract</v>
      </c>
      <c r="C34" s="219"/>
      <c r="D34" s="219"/>
      <c r="E34" s="219"/>
      <c r="F34" s="219"/>
      <c r="G34" s="219"/>
      <c r="H34" s="219"/>
      <c r="I34" s="219"/>
      <c r="J34" s="219"/>
      <c r="K34" s="51"/>
      <c r="L34" s="219" t="str">
        <f>L_221</f>
        <v>221. Contract duration</v>
      </c>
      <c r="M34" s="219"/>
      <c r="N34" s="219"/>
      <c r="O34" s="219"/>
      <c r="P34" s="219"/>
      <c r="Q34" s="219"/>
      <c r="R34" s="219"/>
      <c r="S34" s="51"/>
      <c r="T34" s="219" t="str">
        <f>L_222</f>
        <v>222. Contract expires on</v>
      </c>
      <c r="U34" s="219"/>
      <c r="V34" s="219"/>
      <c r="W34" s="219"/>
      <c r="X34" s="219"/>
      <c r="Y34" s="219"/>
      <c r="Z34" s="219"/>
      <c r="AA34" s="219"/>
      <c r="AB34" s="219"/>
      <c r="AC34" s="52"/>
      <c r="AD34" s="206" t="str">
        <f>L_241</f>
        <v>241. First delivery date</v>
      </c>
      <c r="AE34" s="206"/>
      <c r="AF34" s="206"/>
      <c r="AG34" s="206"/>
      <c r="AH34" s="206"/>
      <c r="AI34" s="206"/>
      <c r="AJ34" s="206"/>
      <c r="AK34" s="52"/>
      <c r="AL34" s="206" t="str">
        <f>L_242</f>
        <v>242. Last delivery date</v>
      </c>
      <c r="AM34" s="206"/>
      <c r="AN34" s="206"/>
      <c r="AO34" s="206"/>
      <c r="AP34" s="206"/>
      <c r="AQ34" s="53"/>
      <c r="AR34" s="55" t="str">
        <f>L_243</f>
        <v>243. Opts.?</v>
      </c>
      <c r="AS34" s="53"/>
      <c r="AT34" s="219" t="str">
        <f>L_290</f>
        <v>290. Remarks on duration</v>
      </c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54"/>
    </row>
    <row r="35" spans="1:59" s="49" customFormat="1" ht="3" customHeight="1" x14ac:dyDescent="0.15">
      <c r="A35" s="50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3"/>
      <c r="AE35" s="53"/>
      <c r="AF35" s="53"/>
      <c r="AG35" s="53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4"/>
    </row>
    <row r="36" spans="1:59" s="49" customFormat="1" ht="9" customHeight="1" x14ac:dyDescent="0.15">
      <c r="A36" s="50"/>
      <c r="B36" s="176"/>
      <c r="C36" s="176"/>
      <c r="D36" s="176"/>
      <c r="E36" s="176"/>
      <c r="F36" s="176"/>
      <c r="G36" s="176"/>
      <c r="H36" s="176"/>
      <c r="I36" s="176"/>
      <c r="J36" s="176"/>
      <c r="K36" s="52"/>
      <c r="L36" s="215"/>
      <c r="M36" s="215"/>
      <c r="N36" s="215"/>
      <c r="O36" s="215"/>
      <c r="P36" s="215"/>
      <c r="Q36" s="215"/>
      <c r="R36" s="215"/>
      <c r="S36" s="52"/>
      <c r="T36" s="168"/>
      <c r="U36" s="168"/>
      <c r="V36" s="168"/>
      <c r="W36" s="168"/>
      <c r="X36" s="168"/>
      <c r="Y36" s="168"/>
      <c r="Z36" s="168"/>
      <c r="AA36" s="168"/>
      <c r="AB36" s="168"/>
      <c r="AC36" s="52"/>
      <c r="AD36" s="168"/>
      <c r="AE36" s="168"/>
      <c r="AF36" s="168"/>
      <c r="AG36" s="168"/>
      <c r="AH36" s="168"/>
      <c r="AI36" s="168"/>
      <c r="AJ36" s="168"/>
      <c r="AK36" s="52"/>
      <c r="AL36" s="215"/>
      <c r="AM36" s="215"/>
      <c r="AN36" s="215"/>
      <c r="AO36" s="215"/>
      <c r="AP36" s="215"/>
      <c r="AQ36" s="53"/>
      <c r="AR36" s="56"/>
      <c r="AS36" s="53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54"/>
    </row>
    <row r="37" spans="1:59" s="49" customFormat="1" ht="3" customHeight="1" thickBot="1" x14ac:dyDescent="0.2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9"/>
    </row>
    <row r="38" spans="1:59" s="10" customFormat="1" ht="9" customHeight="1" thickTop="1" x14ac:dyDescent="0.15">
      <c r="B38" s="26"/>
      <c r="C38" s="27"/>
      <c r="D38" s="27"/>
      <c r="E38" s="27"/>
      <c r="F38" s="27"/>
      <c r="G38" s="16"/>
      <c r="H38" s="28"/>
      <c r="I38" s="16"/>
      <c r="J38" s="16"/>
      <c r="K38" s="16"/>
      <c r="L38" s="16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9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</row>
    <row r="39" spans="1:59" ht="3" customHeight="1" thickBot="1" x14ac:dyDescent="0.2"/>
    <row r="40" spans="1:59" ht="12.6" customHeight="1" thickTop="1" x14ac:dyDescent="0.3">
      <c r="A40" s="207" t="str">
        <f>L_300</f>
        <v>300. DESIGNATION OF PARTIES AND DATES OF COMMITMENT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9"/>
    </row>
    <row r="41" spans="1:59" ht="3" customHeight="1" x14ac:dyDescent="0.15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2"/>
    </row>
    <row r="42" spans="1:59" ht="12.6" customHeight="1" x14ac:dyDescent="0.15">
      <c r="A42" s="210" t="str">
        <f>L_320</f>
        <v>320. DESIGNATION OF PARTIES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63"/>
      <c r="AL42" s="212" t="str">
        <f>L_330</f>
        <v>330. DATES OF COMMITMENT</v>
      </c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3"/>
    </row>
    <row r="43" spans="1:59" ht="3" customHeight="1" x14ac:dyDescent="0.15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2"/>
    </row>
    <row r="44" spans="1:59" ht="31.8" customHeight="1" x14ac:dyDescent="0.15">
      <c r="A44" s="60"/>
      <c r="B44" s="64" t="str">
        <f>L_310</f>
        <v>310. Party</v>
      </c>
      <c r="C44" s="65"/>
      <c r="D44" s="64" t="str">
        <f>L_322</f>
        <v>322. Nation.</v>
      </c>
      <c r="E44" s="66"/>
      <c r="F44" s="214" t="str">
        <f>L_324</f>
        <v>324. ID/VAT Nr.</v>
      </c>
      <c r="G44" s="214"/>
      <c r="H44" s="214"/>
      <c r="I44" s="214"/>
      <c r="J44" s="214"/>
      <c r="K44" s="66"/>
      <c r="L44" s="214" t="str">
        <f>L_326</f>
        <v>326. Denomination</v>
      </c>
      <c r="M44" s="214"/>
      <c r="N44" s="214"/>
      <c r="O44" s="214"/>
      <c r="P44" s="214"/>
      <c r="Q44" s="214"/>
      <c r="R44" s="214"/>
      <c r="S44" s="214"/>
      <c r="T44" s="214"/>
      <c r="U44" s="66"/>
      <c r="V44" s="214" t="str">
        <f>L_328</f>
        <v>328. Address</v>
      </c>
      <c r="W44" s="214"/>
      <c r="X44" s="214"/>
      <c r="Y44" s="214"/>
      <c r="Z44" s="214"/>
      <c r="AA44" s="214"/>
      <c r="AB44" s="214"/>
      <c r="AC44" s="214"/>
      <c r="AD44" s="214"/>
      <c r="AE44" s="66"/>
      <c r="AF44" s="214" t="str">
        <f>L_329</f>
        <v>329. Principal business</v>
      </c>
      <c r="AG44" s="214"/>
      <c r="AH44" s="214"/>
      <c r="AI44" s="214"/>
      <c r="AJ44" s="214"/>
      <c r="AK44" s="66"/>
      <c r="AL44" s="206" t="str">
        <f>L_331</f>
        <v>331. Role</v>
      </c>
      <c r="AM44" s="206"/>
      <c r="AN44" s="206"/>
      <c r="AO44" s="206"/>
      <c r="AP44" s="206"/>
      <c r="AQ44" s="206"/>
      <c r="AR44" s="206"/>
      <c r="AS44" s="61"/>
      <c r="AT44" s="206" t="str">
        <f>L_332</f>
        <v>332. Acting on behalf of</v>
      </c>
      <c r="AU44" s="206"/>
      <c r="AV44" s="206"/>
      <c r="AW44" s="66"/>
      <c r="AX44" s="206" t="str">
        <f>L_336</f>
        <v>336. Signed at</v>
      </c>
      <c r="AY44" s="206"/>
      <c r="AZ44" s="206"/>
      <c r="BA44" s="66"/>
      <c r="BB44" s="206" t="str">
        <f>L_338</f>
        <v>338. Date sign.</v>
      </c>
      <c r="BC44" s="206"/>
      <c r="BD44" s="206"/>
      <c r="BE44" s="206"/>
      <c r="BF44" s="206"/>
      <c r="BG44" s="62"/>
    </row>
    <row r="45" spans="1:59" ht="3" customHeight="1" x14ac:dyDescent="0.15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2"/>
    </row>
    <row r="46" spans="1:59" ht="10.199999999999999" customHeight="1" x14ac:dyDescent="0.15">
      <c r="A46" s="60"/>
      <c r="B46" s="67">
        <v>1</v>
      </c>
      <c r="C46" s="65"/>
      <c r="D46" s="68"/>
      <c r="E46" s="65"/>
      <c r="F46" s="187"/>
      <c r="G46" s="187"/>
      <c r="H46" s="187"/>
      <c r="I46" s="66"/>
      <c r="J46" s="68"/>
      <c r="K46" s="65"/>
      <c r="L46" s="151"/>
      <c r="M46" s="151"/>
      <c r="N46" s="151"/>
      <c r="O46" s="151"/>
      <c r="P46" s="151"/>
      <c r="Q46" s="151"/>
      <c r="R46" s="151"/>
      <c r="S46" s="151"/>
      <c r="T46" s="151"/>
      <c r="U46" s="61"/>
      <c r="V46" s="151"/>
      <c r="W46" s="151"/>
      <c r="X46" s="151"/>
      <c r="Y46" s="151"/>
      <c r="Z46" s="151"/>
      <c r="AA46" s="151"/>
      <c r="AB46" s="151"/>
      <c r="AC46" s="151"/>
      <c r="AD46" s="151"/>
      <c r="AE46" s="61"/>
      <c r="AF46" s="151"/>
      <c r="AG46" s="151"/>
      <c r="AH46" s="151"/>
      <c r="AI46" s="151"/>
      <c r="AJ46" s="151"/>
      <c r="AK46" s="61"/>
      <c r="AL46" s="168" t="s">
        <v>4</v>
      </c>
      <c r="AM46" s="168"/>
      <c r="AN46" s="168"/>
      <c r="AO46" s="168"/>
      <c r="AP46" s="168"/>
      <c r="AQ46" s="168"/>
      <c r="AR46" s="168"/>
      <c r="AS46" s="65"/>
      <c r="AT46" s="151"/>
      <c r="AU46" s="151"/>
      <c r="AV46" s="151"/>
      <c r="AW46" s="65"/>
      <c r="AX46" s="151"/>
      <c r="AY46" s="151"/>
      <c r="AZ46" s="151"/>
      <c r="BA46" s="65"/>
      <c r="BB46" s="151"/>
      <c r="BC46" s="151"/>
      <c r="BD46" s="151"/>
      <c r="BE46" s="151"/>
      <c r="BF46" s="151"/>
      <c r="BG46" s="62"/>
    </row>
    <row r="47" spans="1:59" ht="3" customHeight="1" x14ac:dyDescent="0.15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2"/>
    </row>
    <row r="48" spans="1:59" ht="10.8" customHeight="1" x14ac:dyDescent="0.15">
      <c r="A48" s="60"/>
      <c r="B48" s="67">
        <v>2</v>
      </c>
      <c r="C48" s="65"/>
      <c r="D48" s="68"/>
      <c r="E48" s="65"/>
      <c r="F48" s="187"/>
      <c r="G48" s="187"/>
      <c r="H48" s="187"/>
      <c r="I48" s="66"/>
      <c r="J48" s="68"/>
      <c r="K48" s="65"/>
      <c r="L48" s="151"/>
      <c r="M48" s="151"/>
      <c r="N48" s="151"/>
      <c r="O48" s="151"/>
      <c r="P48" s="151"/>
      <c r="Q48" s="151"/>
      <c r="R48" s="151"/>
      <c r="S48" s="151"/>
      <c r="T48" s="151"/>
      <c r="U48" s="61"/>
      <c r="V48" s="151"/>
      <c r="W48" s="151"/>
      <c r="X48" s="151"/>
      <c r="Y48" s="151"/>
      <c r="Z48" s="151"/>
      <c r="AA48" s="151"/>
      <c r="AB48" s="151"/>
      <c r="AC48" s="151"/>
      <c r="AD48" s="151"/>
      <c r="AE48" s="61"/>
      <c r="AF48" s="151"/>
      <c r="AG48" s="151"/>
      <c r="AH48" s="151"/>
      <c r="AI48" s="151"/>
      <c r="AJ48" s="151"/>
      <c r="AK48" s="61"/>
      <c r="AL48" s="168" t="s">
        <v>5</v>
      </c>
      <c r="AM48" s="168"/>
      <c r="AN48" s="168"/>
      <c r="AO48" s="168"/>
      <c r="AP48" s="168"/>
      <c r="AQ48" s="168"/>
      <c r="AR48" s="168"/>
      <c r="AS48" s="65"/>
      <c r="AT48" s="151"/>
      <c r="AU48" s="151"/>
      <c r="AV48" s="151"/>
      <c r="AW48" s="65"/>
      <c r="AX48" s="151"/>
      <c r="AY48" s="151"/>
      <c r="AZ48" s="151"/>
      <c r="BA48" s="65"/>
      <c r="BB48" s="151"/>
      <c r="BC48" s="151"/>
      <c r="BD48" s="151"/>
      <c r="BE48" s="151"/>
      <c r="BF48" s="151"/>
      <c r="BG48" s="62"/>
    </row>
    <row r="49" spans="1:59" ht="3" customHeight="1" x14ac:dyDescent="0.15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2"/>
    </row>
    <row r="50" spans="1:59" ht="9" customHeight="1" x14ac:dyDescent="0.15">
      <c r="A50" s="60"/>
      <c r="B50" s="67"/>
      <c r="C50" s="65"/>
      <c r="D50" s="68"/>
      <c r="E50" s="65"/>
      <c r="F50" s="187"/>
      <c r="G50" s="187"/>
      <c r="H50" s="187"/>
      <c r="I50" s="66"/>
      <c r="J50" s="68"/>
      <c r="K50" s="65"/>
      <c r="L50" s="151"/>
      <c r="M50" s="151"/>
      <c r="N50" s="151"/>
      <c r="O50" s="151"/>
      <c r="P50" s="151"/>
      <c r="Q50" s="151"/>
      <c r="R50" s="151"/>
      <c r="S50" s="151"/>
      <c r="T50" s="151"/>
      <c r="U50" s="61"/>
      <c r="V50" s="151"/>
      <c r="W50" s="151"/>
      <c r="X50" s="151"/>
      <c r="Y50" s="151"/>
      <c r="Z50" s="151"/>
      <c r="AA50" s="151"/>
      <c r="AB50" s="151"/>
      <c r="AC50" s="151"/>
      <c r="AD50" s="151"/>
      <c r="AE50" s="61"/>
      <c r="AF50" s="151"/>
      <c r="AG50" s="151"/>
      <c r="AH50" s="151"/>
      <c r="AI50" s="151"/>
      <c r="AJ50" s="151"/>
      <c r="AK50" s="61"/>
      <c r="AL50" s="168"/>
      <c r="AM50" s="168"/>
      <c r="AN50" s="168"/>
      <c r="AO50" s="168"/>
      <c r="AP50" s="168"/>
      <c r="AQ50" s="168"/>
      <c r="AR50" s="168"/>
      <c r="AS50" s="65"/>
      <c r="AT50" s="151"/>
      <c r="AU50" s="151"/>
      <c r="AV50" s="151"/>
      <c r="AW50" s="65"/>
      <c r="AX50" s="151"/>
      <c r="AY50" s="151"/>
      <c r="AZ50" s="151"/>
      <c r="BA50" s="65"/>
      <c r="BB50" s="151"/>
      <c r="BC50" s="151"/>
      <c r="BD50" s="151"/>
      <c r="BE50" s="151"/>
      <c r="BF50" s="151"/>
      <c r="BG50" s="62"/>
    </row>
    <row r="51" spans="1:59" ht="3" customHeight="1" x14ac:dyDescent="0.15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2"/>
    </row>
    <row r="52" spans="1:59" ht="9" customHeight="1" x14ac:dyDescent="0.15">
      <c r="A52" s="60"/>
      <c r="B52" s="67"/>
      <c r="C52" s="65"/>
      <c r="D52" s="68"/>
      <c r="E52" s="65"/>
      <c r="F52" s="187"/>
      <c r="G52" s="187"/>
      <c r="H52" s="187"/>
      <c r="I52" s="66"/>
      <c r="J52" s="68"/>
      <c r="K52" s="65"/>
      <c r="L52" s="151"/>
      <c r="M52" s="151"/>
      <c r="N52" s="151"/>
      <c r="O52" s="151"/>
      <c r="P52" s="151"/>
      <c r="Q52" s="151"/>
      <c r="R52" s="151"/>
      <c r="S52" s="151"/>
      <c r="T52" s="151"/>
      <c r="U52" s="61"/>
      <c r="V52" s="151"/>
      <c r="W52" s="151"/>
      <c r="X52" s="151"/>
      <c r="Y52" s="151"/>
      <c r="Z52" s="151"/>
      <c r="AA52" s="151"/>
      <c r="AB52" s="151"/>
      <c r="AC52" s="151"/>
      <c r="AD52" s="151"/>
      <c r="AE52" s="61"/>
      <c r="AF52" s="151"/>
      <c r="AG52" s="151"/>
      <c r="AH52" s="151"/>
      <c r="AI52" s="151"/>
      <c r="AJ52" s="151"/>
      <c r="AK52" s="61"/>
      <c r="AL52" s="168"/>
      <c r="AM52" s="168"/>
      <c r="AN52" s="168"/>
      <c r="AO52" s="168"/>
      <c r="AP52" s="168"/>
      <c r="AQ52" s="168"/>
      <c r="AR52" s="168"/>
      <c r="AS52" s="65"/>
      <c r="AT52" s="151"/>
      <c r="AU52" s="151"/>
      <c r="AV52" s="151"/>
      <c r="AW52" s="65"/>
      <c r="AX52" s="151"/>
      <c r="AY52" s="151"/>
      <c r="AZ52" s="151"/>
      <c r="BA52" s="65"/>
      <c r="BB52" s="151"/>
      <c r="BC52" s="151"/>
      <c r="BD52" s="151"/>
      <c r="BE52" s="151"/>
      <c r="BF52" s="151"/>
      <c r="BG52" s="62"/>
    </row>
    <row r="53" spans="1:59" ht="3" customHeight="1" thickBot="1" x14ac:dyDescent="0.2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1"/>
    </row>
    <row r="54" spans="1:59" s="10" customFormat="1" ht="9" customHeight="1" thickTop="1" x14ac:dyDescent="0.15">
      <c r="B54" s="26"/>
      <c r="C54" s="27"/>
      <c r="D54" s="27"/>
      <c r="E54" s="27"/>
      <c r="F54" s="27"/>
      <c r="G54" s="16"/>
      <c r="H54" s="28"/>
      <c r="I54" s="16"/>
      <c r="J54" s="16"/>
      <c r="K54" s="16"/>
      <c r="L54" s="16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9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</row>
    <row r="55" spans="1:59" ht="3" customHeight="1" thickBot="1" x14ac:dyDescent="0.2"/>
    <row r="56" spans="1:59" ht="14.4" customHeight="1" thickTop="1" x14ac:dyDescent="0.3">
      <c r="A56" s="198" t="str">
        <f>L_400</f>
        <v>400. PLACE(S) OF DELIVERY AND HOLDING ACCOUNTS</v>
      </c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200"/>
    </row>
    <row r="57" spans="1:59" ht="3" customHeight="1" x14ac:dyDescent="0.15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4"/>
    </row>
    <row r="58" spans="1:59" ht="12" customHeight="1" x14ac:dyDescent="0.15">
      <c r="A58" s="201" t="str">
        <f>L_420</f>
        <v>420. INSTALLATION HOLDING THE MATERIAL / BOOKS</v>
      </c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75"/>
      <c r="AL58" s="203" t="str">
        <f>L_430</f>
        <v>430. LOCATION AND ACCOUNTS</v>
      </c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4"/>
    </row>
    <row r="59" spans="1:59" ht="3" customHeight="1" x14ac:dyDescent="0.15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4"/>
    </row>
    <row r="60" spans="1:59" ht="35.4" customHeight="1" x14ac:dyDescent="0.15">
      <c r="A60" s="72"/>
      <c r="B60" s="76" t="str">
        <f>L_410</f>
        <v>410. Entity</v>
      </c>
      <c r="C60" s="77"/>
      <c r="D60" s="76" t="str">
        <f>L_422</f>
        <v>422. Nation.</v>
      </c>
      <c r="E60" s="78"/>
      <c r="F60" s="205" t="str">
        <f>L_424</f>
        <v>424. ID/VAT Nr.</v>
      </c>
      <c r="G60" s="205"/>
      <c r="H60" s="205"/>
      <c r="I60" s="205"/>
      <c r="J60" s="205"/>
      <c r="K60" s="78"/>
      <c r="L60" s="205" t="str">
        <f>L_426</f>
        <v>426. Denomination</v>
      </c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78"/>
      <c r="AF60" s="205" t="str">
        <f>L_428</f>
        <v>428. Installation type</v>
      </c>
      <c r="AG60" s="205"/>
      <c r="AH60" s="205"/>
      <c r="AI60" s="205"/>
      <c r="AJ60" s="205"/>
      <c r="AK60" s="78"/>
      <c r="AL60" s="197" t="str">
        <f>L_432</f>
        <v>432. Role</v>
      </c>
      <c r="AM60" s="197"/>
      <c r="AN60" s="197"/>
      <c r="AO60" s="197"/>
      <c r="AP60" s="197"/>
      <c r="AQ60" s="78"/>
      <c r="AR60" s="197" t="str">
        <f>L_434</f>
        <v>434. Location</v>
      </c>
      <c r="AS60" s="197"/>
      <c r="AT60" s="197"/>
      <c r="AU60" s="197"/>
      <c r="AV60" s="197"/>
      <c r="AW60" s="197"/>
      <c r="AX60" s="197"/>
      <c r="AY60" s="78"/>
      <c r="AZ60" s="197" t="str">
        <f>L_436</f>
        <v>436. Account titular</v>
      </c>
      <c r="BA60" s="197"/>
      <c r="BB60" s="197"/>
      <c r="BC60" s="197"/>
      <c r="BD60" s="197"/>
      <c r="BE60" s="197"/>
      <c r="BF60" s="197"/>
      <c r="BG60" s="74"/>
    </row>
    <row r="61" spans="1:59" ht="3" customHeight="1" x14ac:dyDescent="0.15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4"/>
    </row>
    <row r="62" spans="1:59" ht="9.6" customHeight="1" x14ac:dyDescent="0.15">
      <c r="A62" s="72"/>
      <c r="B62" s="67" t="s">
        <v>6</v>
      </c>
      <c r="C62" s="77"/>
      <c r="D62" s="68"/>
      <c r="E62" s="77"/>
      <c r="F62" s="187"/>
      <c r="G62" s="187"/>
      <c r="H62" s="187"/>
      <c r="I62" s="78"/>
      <c r="J62" s="68"/>
      <c r="K62" s="77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73"/>
      <c r="AF62" s="151"/>
      <c r="AG62" s="151"/>
      <c r="AH62" s="151"/>
      <c r="AI62" s="151"/>
      <c r="AJ62" s="151"/>
      <c r="AK62" s="73"/>
      <c r="AL62" s="150" t="s">
        <v>7</v>
      </c>
      <c r="AM62" s="150"/>
      <c r="AN62" s="150"/>
      <c r="AO62" s="150"/>
      <c r="AP62" s="150"/>
      <c r="AQ62" s="77"/>
      <c r="AR62" s="151"/>
      <c r="AS62" s="151"/>
      <c r="AT62" s="151"/>
      <c r="AU62" s="151"/>
      <c r="AV62" s="151"/>
      <c r="AW62" s="151"/>
      <c r="AX62" s="151"/>
      <c r="AY62" s="78"/>
      <c r="AZ62" s="151"/>
      <c r="BA62" s="151"/>
      <c r="BB62" s="151"/>
      <c r="BC62" s="151"/>
      <c r="BD62" s="151"/>
      <c r="BE62" s="151"/>
      <c r="BF62" s="151"/>
      <c r="BG62" s="74"/>
    </row>
    <row r="63" spans="1:59" ht="3" customHeight="1" x14ac:dyDescent="0.15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4"/>
    </row>
    <row r="64" spans="1:59" ht="9" customHeight="1" x14ac:dyDescent="0.15">
      <c r="A64" s="72"/>
      <c r="B64" s="67" t="s">
        <v>8</v>
      </c>
      <c r="C64" s="77"/>
      <c r="D64" s="68"/>
      <c r="E64" s="77"/>
      <c r="F64" s="187"/>
      <c r="G64" s="187"/>
      <c r="H64" s="187"/>
      <c r="I64" s="78"/>
      <c r="J64" s="68"/>
      <c r="K64" s="77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73"/>
      <c r="AF64" s="151"/>
      <c r="AG64" s="151"/>
      <c r="AH64" s="151"/>
      <c r="AI64" s="151"/>
      <c r="AJ64" s="151"/>
      <c r="AK64" s="73"/>
      <c r="AL64" s="150" t="s">
        <v>9</v>
      </c>
      <c r="AM64" s="150"/>
      <c r="AN64" s="150"/>
      <c r="AO64" s="150"/>
      <c r="AP64" s="150"/>
      <c r="AQ64" s="77"/>
      <c r="AR64" s="151"/>
      <c r="AS64" s="151"/>
      <c r="AT64" s="151"/>
      <c r="AU64" s="151"/>
      <c r="AV64" s="151"/>
      <c r="AW64" s="151"/>
      <c r="AX64" s="151"/>
      <c r="AY64" s="78"/>
      <c r="AZ64" s="151"/>
      <c r="BA64" s="151"/>
      <c r="BB64" s="151"/>
      <c r="BC64" s="151"/>
      <c r="BD64" s="151"/>
      <c r="BE64" s="151"/>
      <c r="BF64" s="151"/>
      <c r="BG64" s="74"/>
    </row>
    <row r="65" spans="1:59" ht="3" customHeight="1" x14ac:dyDescent="0.15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4"/>
    </row>
    <row r="66" spans="1:59" ht="9" customHeight="1" x14ac:dyDescent="0.15">
      <c r="A66" s="72"/>
      <c r="B66" s="67"/>
      <c r="C66" s="77"/>
      <c r="D66" s="68"/>
      <c r="E66" s="77"/>
      <c r="F66" s="187"/>
      <c r="G66" s="187"/>
      <c r="H66" s="187"/>
      <c r="I66" s="78"/>
      <c r="J66" s="68"/>
      <c r="K66" s="77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73"/>
      <c r="AF66" s="151"/>
      <c r="AG66" s="151"/>
      <c r="AH66" s="151"/>
      <c r="AI66" s="151"/>
      <c r="AJ66" s="151"/>
      <c r="AK66" s="73"/>
      <c r="AL66" s="150"/>
      <c r="AM66" s="150"/>
      <c r="AN66" s="150"/>
      <c r="AO66" s="150"/>
      <c r="AP66" s="150"/>
      <c r="AQ66" s="77"/>
      <c r="AR66" s="151"/>
      <c r="AS66" s="151"/>
      <c r="AT66" s="151"/>
      <c r="AU66" s="151"/>
      <c r="AV66" s="151"/>
      <c r="AW66" s="151"/>
      <c r="AX66" s="151"/>
      <c r="AY66" s="78"/>
      <c r="AZ66" s="151"/>
      <c r="BA66" s="151"/>
      <c r="BB66" s="151"/>
      <c r="BC66" s="151"/>
      <c r="BD66" s="151"/>
      <c r="BE66" s="151"/>
      <c r="BF66" s="151"/>
      <c r="BG66" s="74"/>
    </row>
    <row r="67" spans="1:59" ht="3" customHeight="1" x14ac:dyDescent="0.15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4"/>
    </row>
    <row r="68" spans="1:59" ht="9" customHeight="1" x14ac:dyDescent="0.15">
      <c r="A68" s="72"/>
      <c r="B68" s="67"/>
      <c r="C68" s="77"/>
      <c r="D68" s="68"/>
      <c r="E68" s="77"/>
      <c r="F68" s="187"/>
      <c r="G68" s="187"/>
      <c r="H68" s="187"/>
      <c r="I68" s="78"/>
      <c r="J68" s="68"/>
      <c r="K68" s="77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73"/>
      <c r="AF68" s="151"/>
      <c r="AG68" s="151"/>
      <c r="AH68" s="151"/>
      <c r="AI68" s="151"/>
      <c r="AJ68" s="151"/>
      <c r="AK68" s="73"/>
      <c r="AL68" s="150"/>
      <c r="AM68" s="150"/>
      <c r="AN68" s="150"/>
      <c r="AO68" s="150"/>
      <c r="AP68" s="150"/>
      <c r="AQ68" s="77"/>
      <c r="AR68" s="151"/>
      <c r="AS68" s="151"/>
      <c r="AT68" s="151"/>
      <c r="AU68" s="151"/>
      <c r="AV68" s="151"/>
      <c r="AW68" s="151"/>
      <c r="AX68" s="151"/>
      <c r="AY68" s="78"/>
      <c r="AZ68" s="151"/>
      <c r="BA68" s="151"/>
      <c r="BB68" s="151"/>
      <c r="BC68" s="151"/>
      <c r="BD68" s="151"/>
      <c r="BE68" s="151"/>
      <c r="BF68" s="151"/>
      <c r="BG68" s="74"/>
    </row>
    <row r="69" spans="1:59" ht="3" customHeight="1" thickBot="1" x14ac:dyDescent="0.2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1"/>
    </row>
    <row r="70" spans="1:59" s="10" customFormat="1" ht="9" customHeight="1" thickTop="1" x14ac:dyDescent="0.15">
      <c r="B70" s="26"/>
      <c r="C70" s="27"/>
      <c r="D70" s="27"/>
      <c r="E70" s="27"/>
      <c r="F70" s="27"/>
      <c r="G70" s="16"/>
      <c r="H70" s="28"/>
      <c r="I70" s="16"/>
      <c r="J70" s="16"/>
      <c r="K70" s="16"/>
      <c r="L70" s="16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9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9" ht="3" customHeight="1" thickBot="1" x14ac:dyDescent="0.2"/>
    <row r="72" spans="1:59" ht="16.2" customHeight="1" thickTop="1" x14ac:dyDescent="0.3">
      <c r="A72" s="189" t="str">
        <f>L_500</f>
        <v>500. MATERIALS CONCERNED</v>
      </c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1"/>
    </row>
    <row r="73" spans="1:59" ht="3" customHeight="1" x14ac:dyDescent="0.15">
      <c r="A73" s="82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4"/>
    </row>
    <row r="74" spans="1:59" ht="15" customHeight="1" x14ac:dyDescent="0.15">
      <c r="A74" s="192" t="str">
        <f>L_520</f>
        <v>520. FORM</v>
      </c>
      <c r="B74" s="193"/>
      <c r="C74" s="193"/>
      <c r="D74" s="193"/>
      <c r="E74" s="193"/>
      <c r="F74" s="193"/>
      <c r="G74" s="193"/>
      <c r="H74" s="193"/>
      <c r="I74" s="193"/>
      <c r="J74" s="193"/>
      <c r="K74" s="85"/>
      <c r="L74" s="193" t="str">
        <f>L_530</f>
        <v>530. QUANTITIES</v>
      </c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86"/>
      <c r="AF74" s="86"/>
      <c r="AG74" s="86"/>
      <c r="AH74" s="86"/>
      <c r="AI74" s="85"/>
      <c r="AJ74" s="194" t="str">
        <f>L_540</f>
        <v>540. ORIGIN</v>
      </c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85"/>
      <c r="AZ74" s="194" t="str">
        <f>L_550</f>
        <v>550. END USE</v>
      </c>
      <c r="BA74" s="194"/>
      <c r="BB74" s="194"/>
      <c r="BC74" s="194"/>
      <c r="BD74" s="194"/>
      <c r="BE74" s="194"/>
      <c r="BF74" s="194"/>
      <c r="BG74" s="195"/>
    </row>
    <row r="75" spans="1:59" ht="3" customHeight="1" x14ac:dyDescent="0.15">
      <c r="A75" s="82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4"/>
    </row>
    <row r="76" spans="1:59" ht="42.6" customHeight="1" x14ac:dyDescent="0.15">
      <c r="A76" s="82"/>
      <c r="B76" s="87" t="str">
        <f>L_510</f>
        <v>510. Mat.</v>
      </c>
      <c r="C76" s="88"/>
      <c r="D76" s="87" t="str">
        <f>L_521</f>
        <v>521. Mat. Cat.</v>
      </c>
      <c r="E76" s="89"/>
      <c r="F76" s="196" t="str">
        <f>L_522</f>
        <v>522. Chem. Form</v>
      </c>
      <c r="G76" s="196"/>
      <c r="H76" s="196"/>
      <c r="I76" s="196"/>
      <c r="J76" s="196"/>
      <c r="K76" s="89"/>
      <c r="L76" s="90" t="str">
        <f>L_531</f>
        <v>531. Weight</v>
      </c>
      <c r="M76" s="89"/>
      <c r="N76" s="87" t="str">
        <f>L_532</f>
        <v>532. Units</v>
      </c>
      <c r="O76" s="89"/>
      <c r="P76" s="196" t="str">
        <f>L_533</f>
        <v>533. Equiv. Nat. U</v>
      </c>
      <c r="Q76" s="196"/>
      <c r="R76" s="196"/>
      <c r="S76" s="89"/>
      <c r="T76" s="87" t="str">
        <f>L_534</f>
        <v>534. Units</v>
      </c>
      <c r="U76" s="89"/>
      <c r="V76" s="196" t="str">
        <f>L_535</f>
        <v>535. Enrich. (%)</v>
      </c>
      <c r="W76" s="196"/>
      <c r="X76" s="196"/>
      <c r="Y76" s="196"/>
      <c r="Z76" s="196"/>
      <c r="AA76" s="89"/>
      <c r="AB76" s="90" t="str">
        <f>L_536</f>
        <v>536. Fissile comp. U/P</v>
      </c>
      <c r="AC76" s="89"/>
      <c r="AD76" s="87" t="str">
        <f>L_537</f>
        <v>537. Units</v>
      </c>
      <c r="AE76" s="89"/>
      <c r="AF76" s="196" t="str">
        <f>L_538</f>
        <v>538. Obs.</v>
      </c>
      <c r="AG76" s="196"/>
      <c r="AH76" s="196"/>
      <c r="AI76" s="89"/>
      <c r="AJ76" s="91" t="str">
        <f>L_541</f>
        <v>541. Obligation</v>
      </c>
      <c r="AK76" s="89"/>
      <c r="AL76" s="188" t="str">
        <f>L_542</f>
        <v>542. Pres. Location</v>
      </c>
      <c r="AM76" s="188"/>
      <c r="AN76" s="188"/>
      <c r="AO76" s="188"/>
      <c r="AP76" s="188"/>
      <c r="AQ76" s="89"/>
      <c r="AR76" s="188" t="str">
        <f>L_543</f>
        <v>543. Origin / upstream ref.</v>
      </c>
      <c r="AS76" s="188"/>
      <c r="AT76" s="188"/>
      <c r="AU76" s="188"/>
      <c r="AV76" s="188"/>
      <c r="AW76" s="188"/>
      <c r="AX76" s="188"/>
      <c r="AY76" s="89"/>
      <c r="AZ76" s="91" t="str">
        <f>L_551</f>
        <v>551. Final dest.</v>
      </c>
      <c r="BA76" s="89"/>
      <c r="BB76" s="92" t="str">
        <f>L_552</f>
        <v>552. Ind./Res.</v>
      </c>
      <c r="BC76" s="89"/>
      <c r="BD76" s="188" t="str">
        <f>L_554</f>
        <v>554. End use</v>
      </c>
      <c r="BE76" s="188"/>
      <c r="BF76" s="188"/>
      <c r="BG76" s="84"/>
    </row>
    <row r="77" spans="1:59" ht="3" customHeight="1" x14ac:dyDescent="0.15">
      <c r="A77" s="82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4"/>
    </row>
    <row r="78" spans="1:59" ht="9" customHeight="1" x14ac:dyDescent="0.15">
      <c r="A78" s="82"/>
      <c r="B78" s="67" t="s">
        <v>10</v>
      </c>
      <c r="C78" s="88"/>
      <c r="D78" s="93"/>
      <c r="E78" s="88"/>
      <c r="F78" s="187"/>
      <c r="G78" s="187"/>
      <c r="H78" s="187"/>
      <c r="I78" s="187"/>
      <c r="J78" s="187"/>
      <c r="K78" s="88"/>
      <c r="L78" s="68"/>
      <c r="M78" s="89"/>
      <c r="N78" s="68"/>
      <c r="O78" s="89"/>
      <c r="P78" s="151"/>
      <c r="Q78" s="151"/>
      <c r="R78" s="151"/>
      <c r="S78" s="89"/>
      <c r="T78" s="68"/>
      <c r="U78" s="89"/>
      <c r="V78" s="151"/>
      <c r="W78" s="151"/>
      <c r="X78" s="151"/>
      <c r="Y78" s="151"/>
      <c r="Z78" s="151"/>
      <c r="AA78" s="89"/>
      <c r="AB78" s="68"/>
      <c r="AC78" s="89"/>
      <c r="AD78" s="68"/>
      <c r="AE78" s="83"/>
      <c r="AF78" s="151"/>
      <c r="AG78" s="151"/>
      <c r="AH78" s="151"/>
      <c r="AI78" s="89"/>
      <c r="AJ78" s="68"/>
      <c r="AK78" s="83"/>
      <c r="AL78" s="150"/>
      <c r="AM78" s="150"/>
      <c r="AN78" s="150"/>
      <c r="AO78" s="150"/>
      <c r="AP78" s="150"/>
      <c r="AQ78" s="88"/>
      <c r="AR78" s="151"/>
      <c r="AS78" s="151"/>
      <c r="AT78" s="151"/>
      <c r="AU78" s="151"/>
      <c r="AV78" s="151"/>
      <c r="AW78" s="151"/>
      <c r="AX78" s="151"/>
      <c r="AY78" s="89"/>
      <c r="AZ78" s="68"/>
      <c r="BA78" s="89"/>
      <c r="BB78" s="68"/>
      <c r="BC78" s="89"/>
      <c r="BD78" s="151"/>
      <c r="BE78" s="151"/>
      <c r="BF78" s="151"/>
      <c r="BG78" s="84"/>
    </row>
    <row r="79" spans="1:59" ht="3" customHeight="1" x14ac:dyDescent="0.15">
      <c r="A79" s="82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4"/>
    </row>
    <row r="80" spans="1:59" ht="9" customHeight="1" x14ac:dyDescent="0.15">
      <c r="A80" s="82"/>
      <c r="B80" s="67" t="s">
        <v>11</v>
      </c>
      <c r="C80" s="88"/>
      <c r="D80" s="93"/>
      <c r="E80" s="88"/>
      <c r="F80" s="187"/>
      <c r="G80" s="187"/>
      <c r="H80" s="187"/>
      <c r="I80" s="187"/>
      <c r="J80" s="187"/>
      <c r="K80" s="88"/>
      <c r="L80" s="68"/>
      <c r="M80" s="89"/>
      <c r="N80" s="68"/>
      <c r="O80" s="89"/>
      <c r="P80" s="151"/>
      <c r="Q80" s="151"/>
      <c r="R80" s="151"/>
      <c r="S80" s="89"/>
      <c r="T80" s="68"/>
      <c r="U80" s="89"/>
      <c r="V80" s="151"/>
      <c r="W80" s="151"/>
      <c r="X80" s="151"/>
      <c r="Y80" s="151"/>
      <c r="Z80" s="151"/>
      <c r="AA80" s="89"/>
      <c r="AB80" s="68"/>
      <c r="AC80" s="89"/>
      <c r="AD80" s="68"/>
      <c r="AE80" s="83"/>
      <c r="AF80" s="151"/>
      <c r="AG80" s="151"/>
      <c r="AH80" s="151"/>
      <c r="AI80" s="89"/>
      <c r="AJ80" s="68"/>
      <c r="AK80" s="83"/>
      <c r="AL80" s="150"/>
      <c r="AM80" s="150"/>
      <c r="AN80" s="150"/>
      <c r="AO80" s="150"/>
      <c r="AP80" s="150"/>
      <c r="AQ80" s="88"/>
      <c r="AR80" s="151"/>
      <c r="AS80" s="151"/>
      <c r="AT80" s="151"/>
      <c r="AU80" s="151"/>
      <c r="AV80" s="151"/>
      <c r="AW80" s="151"/>
      <c r="AX80" s="151"/>
      <c r="AY80" s="89"/>
      <c r="AZ80" s="68"/>
      <c r="BA80" s="89"/>
      <c r="BB80" s="68"/>
      <c r="BC80" s="89"/>
      <c r="BD80" s="151"/>
      <c r="BE80" s="151"/>
      <c r="BF80" s="151"/>
      <c r="BG80" s="84"/>
    </row>
    <row r="81" spans="1:59" ht="3" customHeight="1" x14ac:dyDescent="0.15">
      <c r="A81" s="82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4"/>
    </row>
    <row r="82" spans="1:59" ht="10.8" customHeight="1" x14ac:dyDescent="0.15">
      <c r="A82" s="82"/>
      <c r="B82" s="67" t="s">
        <v>12</v>
      </c>
      <c r="C82" s="88"/>
      <c r="D82" s="93"/>
      <c r="E82" s="88"/>
      <c r="F82" s="187"/>
      <c r="G82" s="187"/>
      <c r="H82" s="187"/>
      <c r="I82" s="187"/>
      <c r="J82" s="187"/>
      <c r="K82" s="88"/>
      <c r="L82" s="68"/>
      <c r="M82" s="89"/>
      <c r="N82" s="68"/>
      <c r="O82" s="89"/>
      <c r="P82" s="151"/>
      <c r="Q82" s="151"/>
      <c r="R82" s="151"/>
      <c r="S82" s="89"/>
      <c r="T82" s="68"/>
      <c r="U82" s="89"/>
      <c r="V82" s="151"/>
      <c r="W82" s="151"/>
      <c r="X82" s="151"/>
      <c r="Y82" s="151"/>
      <c r="Z82" s="151"/>
      <c r="AA82" s="89"/>
      <c r="AB82" s="68"/>
      <c r="AC82" s="89"/>
      <c r="AD82" s="68"/>
      <c r="AE82" s="83"/>
      <c r="AF82" s="151"/>
      <c r="AG82" s="151"/>
      <c r="AH82" s="151"/>
      <c r="AI82" s="89"/>
      <c r="AJ82" s="68"/>
      <c r="AK82" s="83"/>
      <c r="AL82" s="150"/>
      <c r="AM82" s="150"/>
      <c r="AN82" s="150"/>
      <c r="AO82" s="150"/>
      <c r="AP82" s="150"/>
      <c r="AQ82" s="88"/>
      <c r="AR82" s="151"/>
      <c r="AS82" s="151"/>
      <c r="AT82" s="151"/>
      <c r="AU82" s="151"/>
      <c r="AV82" s="151"/>
      <c r="AW82" s="151"/>
      <c r="AX82" s="151"/>
      <c r="AY82" s="89"/>
      <c r="AZ82" s="68"/>
      <c r="BA82" s="89"/>
      <c r="BB82" s="68"/>
      <c r="BC82" s="89"/>
      <c r="BD82" s="151"/>
      <c r="BE82" s="151"/>
      <c r="BF82" s="151"/>
      <c r="BG82" s="84"/>
    </row>
    <row r="83" spans="1:59" ht="3" customHeight="1" x14ac:dyDescent="0.15">
      <c r="A83" s="82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4"/>
    </row>
    <row r="84" spans="1:59" ht="9" customHeight="1" x14ac:dyDescent="0.15">
      <c r="A84" s="82"/>
      <c r="B84" s="67" t="s">
        <v>13</v>
      </c>
      <c r="C84" s="88"/>
      <c r="D84" s="93"/>
      <c r="E84" s="88"/>
      <c r="F84" s="187"/>
      <c r="G84" s="187"/>
      <c r="H84" s="187"/>
      <c r="I84" s="187"/>
      <c r="J84" s="187"/>
      <c r="K84" s="88"/>
      <c r="L84" s="68"/>
      <c r="M84" s="89"/>
      <c r="N84" s="68"/>
      <c r="O84" s="89"/>
      <c r="P84" s="151"/>
      <c r="Q84" s="151"/>
      <c r="R84" s="151"/>
      <c r="S84" s="89"/>
      <c r="T84" s="68"/>
      <c r="U84" s="89"/>
      <c r="V84" s="151"/>
      <c r="W84" s="151"/>
      <c r="X84" s="151"/>
      <c r="Y84" s="151"/>
      <c r="Z84" s="151"/>
      <c r="AA84" s="89"/>
      <c r="AB84" s="68"/>
      <c r="AC84" s="89"/>
      <c r="AD84" s="68"/>
      <c r="AE84" s="83"/>
      <c r="AF84" s="151"/>
      <c r="AG84" s="151"/>
      <c r="AH84" s="151"/>
      <c r="AI84" s="89"/>
      <c r="AJ84" s="68"/>
      <c r="AK84" s="83"/>
      <c r="AL84" s="150"/>
      <c r="AM84" s="150"/>
      <c r="AN84" s="150"/>
      <c r="AO84" s="150"/>
      <c r="AP84" s="150"/>
      <c r="AQ84" s="88"/>
      <c r="AR84" s="151"/>
      <c r="AS84" s="151"/>
      <c r="AT84" s="151"/>
      <c r="AU84" s="151"/>
      <c r="AV84" s="151"/>
      <c r="AW84" s="151"/>
      <c r="AX84" s="151"/>
      <c r="AY84" s="89"/>
      <c r="AZ84" s="68"/>
      <c r="BA84" s="89"/>
      <c r="BB84" s="68"/>
      <c r="BC84" s="89"/>
      <c r="BD84" s="151"/>
      <c r="BE84" s="151"/>
      <c r="BF84" s="151"/>
      <c r="BG84" s="84"/>
    </row>
    <row r="85" spans="1:59" ht="3" customHeight="1" x14ac:dyDescent="0.15">
      <c r="A85" s="82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4"/>
    </row>
    <row r="86" spans="1:59" ht="10.8" customHeight="1" x14ac:dyDescent="0.15">
      <c r="A86" s="82"/>
      <c r="B86" s="67" t="s">
        <v>14</v>
      </c>
      <c r="C86" s="88"/>
      <c r="D86" s="93"/>
      <c r="E86" s="88"/>
      <c r="F86" s="187"/>
      <c r="G86" s="187"/>
      <c r="H86" s="187"/>
      <c r="I86" s="187"/>
      <c r="J86" s="187"/>
      <c r="K86" s="88"/>
      <c r="L86" s="68"/>
      <c r="M86" s="89"/>
      <c r="N86" s="68"/>
      <c r="O86" s="89"/>
      <c r="P86" s="151"/>
      <c r="Q86" s="151"/>
      <c r="R86" s="151"/>
      <c r="S86" s="89"/>
      <c r="T86" s="68"/>
      <c r="U86" s="89"/>
      <c r="V86" s="151"/>
      <c r="W86" s="151"/>
      <c r="X86" s="151"/>
      <c r="Y86" s="151"/>
      <c r="Z86" s="151"/>
      <c r="AA86" s="89"/>
      <c r="AB86" s="68"/>
      <c r="AC86" s="89"/>
      <c r="AD86" s="68"/>
      <c r="AE86" s="83"/>
      <c r="AF86" s="151"/>
      <c r="AG86" s="151"/>
      <c r="AH86" s="151"/>
      <c r="AI86" s="89"/>
      <c r="AJ86" s="68"/>
      <c r="AK86" s="83"/>
      <c r="AL86" s="150"/>
      <c r="AM86" s="150"/>
      <c r="AN86" s="150"/>
      <c r="AO86" s="150"/>
      <c r="AP86" s="150"/>
      <c r="AQ86" s="88"/>
      <c r="AR86" s="151"/>
      <c r="AS86" s="151"/>
      <c r="AT86" s="151"/>
      <c r="AU86" s="151"/>
      <c r="AV86" s="151"/>
      <c r="AW86" s="151"/>
      <c r="AX86" s="151"/>
      <c r="AY86" s="89"/>
      <c r="AZ86" s="68"/>
      <c r="BA86" s="89"/>
      <c r="BB86" s="68"/>
      <c r="BC86" s="89"/>
      <c r="BD86" s="151"/>
      <c r="BE86" s="151"/>
      <c r="BF86" s="151"/>
      <c r="BG86" s="84"/>
    </row>
    <row r="87" spans="1:59" ht="3" customHeight="1" x14ac:dyDescent="0.15">
      <c r="A87" s="82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4"/>
    </row>
    <row r="88" spans="1:59" ht="9" customHeight="1" x14ac:dyDescent="0.15">
      <c r="A88" s="82"/>
      <c r="B88" s="67" t="s">
        <v>15</v>
      </c>
      <c r="C88" s="88"/>
      <c r="D88" s="93"/>
      <c r="E88" s="88"/>
      <c r="F88" s="187"/>
      <c r="G88" s="187"/>
      <c r="H88" s="187"/>
      <c r="I88" s="187"/>
      <c r="J88" s="187"/>
      <c r="K88" s="88"/>
      <c r="L88" s="68"/>
      <c r="M88" s="89"/>
      <c r="N88" s="68"/>
      <c r="O88" s="89"/>
      <c r="P88" s="151"/>
      <c r="Q88" s="151"/>
      <c r="R88" s="151"/>
      <c r="S88" s="89"/>
      <c r="T88" s="68"/>
      <c r="U88" s="89"/>
      <c r="V88" s="151"/>
      <c r="W88" s="151"/>
      <c r="X88" s="151"/>
      <c r="Y88" s="151"/>
      <c r="Z88" s="151"/>
      <c r="AA88" s="89"/>
      <c r="AB88" s="68"/>
      <c r="AC88" s="89"/>
      <c r="AD88" s="68"/>
      <c r="AE88" s="83"/>
      <c r="AF88" s="151"/>
      <c r="AG88" s="151"/>
      <c r="AH88" s="151"/>
      <c r="AI88" s="89"/>
      <c r="AJ88" s="68"/>
      <c r="AK88" s="83"/>
      <c r="AL88" s="150"/>
      <c r="AM88" s="150"/>
      <c r="AN88" s="150"/>
      <c r="AO88" s="150"/>
      <c r="AP88" s="150"/>
      <c r="AQ88" s="88"/>
      <c r="AR88" s="151"/>
      <c r="AS88" s="151"/>
      <c r="AT88" s="151"/>
      <c r="AU88" s="151"/>
      <c r="AV88" s="151"/>
      <c r="AW88" s="151"/>
      <c r="AX88" s="151"/>
      <c r="AY88" s="89"/>
      <c r="AZ88" s="68"/>
      <c r="BA88" s="89"/>
      <c r="BB88" s="68"/>
      <c r="BC88" s="89"/>
      <c r="BD88" s="151"/>
      <c r="BE88" s="151"/>
      <c r="BF88" s="151"/>
      <c r="BG88" s="84"/>
    </row>
    <row r="89" spans="1:59" ht="3" customHeight="1" thickBot="1" x14ac:dyDescent="0.2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6"/>
    </row>
    <row r="90" spans="1:59" s="10" customFormat="1" ht="3" customHeight="1" thickTop="1" x14ac:dyDescent="0.15"/>
    <row r="91" spans="1:59" s="10" customFormat="1" ht="9" customHeight="1" x14ac:dyDescent="0.15">
      <c r="B91" s="26"/>
      <c r="C91" s="27"/>
      <c r="D91" s="27"/>
      <c r="E91" s="27"/>
      <c r="F91" s="27"/>
      <c r="G91" s="16"/>
      <c r="H91" s="28"/>
      <c r="I91" s="16"/>
      <c r="J91" s="16"/>
      <c r="K91" s="16"/>
      <c r="L91" s="16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9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9" s="10" customFormat="1" ht="3" customHeight="1" x14ac:dyDescent="0.15"/>
    <row r="93" spans="1:59" s="10" customFormat="1" ht="9" customHeight="1" x14ac:dyDescent="0.15">
      <c r="B93" s="26"/>
      <c r="C93" s="27"/>
      <c r="D93" s="27"/>
      <c r="E93" s="27"/>
      <c r="F93" s="27"/>
      <c r="G93" s="16"/>
      <c r="H93" s="28"/>
      <c r="I93" s="16"/>
      <c r="J93" s="16"/>
      <c r="K93" s="16"/>
      <c r="L93" s="16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9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9" s="10" customFormat="1" ht="3" customHeight="1" x14ac:dyDescent="0.15"/>
    <row r="95" spans="1:59" s="10" customFormat="1" ht="3" customHeight="1" thickBot="1" x14ac:dyDescent="0.2"/>
    <row r="96" spans="1:59" s="10" customFormat="1" ht="3" customHeight="1" thickTop="1" x14ac:dyDescent="0.1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4"/>
      <c r="S96" s="4"/>
      <c r="T96" s="4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1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3"/>
    </row>
    <row r="97" spans="1:59" s="10" customFormat="1" ht="9" customHeight="1" x14ac:dyDescent="0.15">
      <c r="A97" s="6"/>
      <c r="B97" s="7"/>
      <c r="C97" s="8"/>
      <c r="D97" s="8"/>
      <c r="E97" s="8"/>
      <c r="F97" s="8"/>
      <c r="G97" s="8"/>
      <c r="H97" s="8"/>
      <c r="I97" s="8"/>
      <c r="J97" s="8"/>
      <c r="K97" s="8"/>
      <c r="L97" s="9"/>
      <c r="M97" s="8"/>
      <c r="N97" s="8"/>
      <c r="S97" s="11"/>
      <c r="T97" s="11"/>
      <c r="U97" s="12"/>
      <c r="AC97" s="11"/>
      <c r="AG97" s="11"/>
      <c r="AQ97" s="11"/>
      <c r="AV97" s="177" t="str">
        <f>L_010</f>
        <v>010. ACT UID</v>
      </c>
      <c r="AW97" s="178"/>
      <c r="AX97" s="178"/>
      <c r="AY97" s="178"/>
      <c r="AZ97" s="178"/>
      <c r="BA97" s="178"/>
      <c r="BB97" s="178"/>
      <c r="BC97" s="178"/>
      <c r="BD97" s="178"/>
      <c r="BE97" s="178"/>
      <c r="BF97" s="178"/>
      <c r="BG97" s="179"/>
    </row>
    <row r="98" spans="1:59" s="10" customFormat="1" ht="3" customHeight="1" x14ac:dyDescent="0.15">
      <c r="A98" s="6"/>
      <c r="B98" s="8"/>
      <c r="C98" s="8"/>
      <c r="D98" s="8"/>
      <c r="E98" s="8"/>
      <c r="F98" s="8"/>
      <c r="G98" s="8"/>
      <c r="H98" s="8"/>
      <c r="I98" s="8"/>
      <c r="J98" s="8"/>
      <c r="K98" s="8"/>
      <c r="L98" s="9"/>
      <c r="M98" s="8"/>
      <c r="N98" s="8"/>
      <c r="S98" s="11"/>
      <c r="T98" s="12"/>
      <c r="U98" s="12"/>
      <c r="AC98" s="11"/>
      <c r="AG98" s="11"/>
      <c r="AQ98" s="11"/>
      <c r="AV98" s="13"/>
      <c r="AW98" s="11"/>
      <c r="BA98" s="11"/>
      <c r="BE98" s="11"/>
      <c r="BF98" s="11"/>
      <c r="BG98" s="14"/>
    </row>
    <row r="99" spans="1:59" s="10" customFormat="1" ht="28.8" customHeight="1" x14ac:dyDescent="0.5">
      <c r="A99" s="180" t="s">
        <v>0</v>
      </c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2"/>
      <c r="M99" s="8"/>
      <c r="N99" s="183" t="str">
        <f>_A52_ALT2</f>
        <v>Accompanying form for submission of supply contracts, under simplified procedure / art. 11 of the rules (*)</v>
      </c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V99" s="15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7"/>
    </row>
    <row r="100" spans="1:59" s="10" customFormat="1" ht="3" customHeight="1" x14ac:dyDescent="0.15">
      <c r="A100" s="6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8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V100" s="13"/>
      <c r="AW100" s="11"/>
      <c r="BA100" s="11"/>
      <c r="BE100" s="11"/>
      <c r="BF100" s="11"/>
      <c r="BG100" s="14"/>
    </row>
    <row r="101" spans="1:59" s="10" customFormat="1" ht="25.8" customHeight="1" x14ac:dyDescent="0.35">
      <c r="A101" s="184" t="s">
        <v>1</v>
      </c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6"/>
      <c r="M101" s="8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V101" s="177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9"/>
    </row>
    <row r="102" spans="1:59" s="10" customFormat="1" ht="3" customHeight="1" x14ac:dyDescent="0.15">
      <c r="A102" s="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8"/>
      <c r="N102" s="8"/>
      <c r="T102" s="12"/>
      <c r="U102" s="12"/>
      <c r="AC102" s="11"/>
      <c r="AG102" s="11"/>
      <c r="AQ102" s="11"/>
      <c r="AV102" s="13"/>
      <c r="AW102" s="11"/>
      <c r="BA102" s="11"/>
      <c r="BE102" s="11"/>
      <c r="BF102" s="11"/>
      <c r="BG102" s="14"/>
    </row>
    <row r="103" spans="1:59" s="10" customFormat="1" ht="9" customHeight="1" x14ac:dyDescent="0.15">
      <c r="A103" s="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9"/>
      <c r="M103" s="8"/>
      <c r="N103" s="8"/>
      <c r="Y103" s="11"/>
      <c r="AC103" s="11"/>
      <c r="AL103" s="11"/>
      <c r="AT103" s="18" t="s">
        <v>16</v>
      </c>
      <c r="AV103" s="177" t="s">
        <v>3</v>
      </c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9"/>
    </row>
    <row r="104" spans="1:59" s="10" customFormat="1" ht="3" customHeight="1" thickBot="1" x14ac:dyDescent="0.2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1"/>
      <c r="M104" s="20"/>
      <c r="N104" s="20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3"/>
      <c r="Z104" s="22"/>
      <c r="AA104" s="22"/>
      <c r="AB104" s="22"/>
      <c r="AC104" s="2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3"/>
      <c r="AR104" s="22"/>
      <c r="AS104" s="22"/>
      <c r="AT104" s="22"/>
      <c r="AU104" s="22"/>
      <c r="AV104" s="24"/>
      <c r="AW104" s="23"/>
      <c r="AX104" s="22"/>
      <c r="AY104" s="22"/>
      <c r="AZ104" s="22"/>
      <c r="BA104" s="23"/>
      <c r="BB104" s="22"/>
      <c r="BC104" s="22"/>
      <c r="BD104" s="22"/>
      <c r="BE104" s="23"/>
      <c r="BF104" s="23"/>
      <c r="BG104" s="25"/>
    </row>
    <row r="105" spans="1:59" s="10" customFormat="1" ht="9" customHeight="1" thickTop="1" x14ac:dyDescent="0.15">
      <c r="B105" s="26"/>
      <c r="C105" s="26"/>
      <c r="D105" s="26"/>
      <c r="E105" s="27"/>
      <c r="F105" s="29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</row>
    <row r="106" spans="1:59" s="10" customFormat="1" ht="3" customHeight="1" thickBot="1" x14ac:dyDescent="0.2"/>
    <row r="107" spans="1:59" s="10" customFormat="1" ht="17.399999999999999" customHeight="1" thickTop="1" x14ac:dyDescent="0.3">
      <c r="A107" s="172" t="str">
        <f>L_600</f>
        <v>600. DELIVERIES (FROM/TO)</v>
      </c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4"/>
      <c r="AF107" s="16"/>
      <c r="AG107" s="16"/>
      <c r="AH107" s="16"/>
      <c r="AI107" s="16"/>
      <c r="AJ107" s="16"/>
      <c r="AK107" s="231" t="str">
        <f>L_700</f>
        <v>700. RELATED CONTRACTS HISTORY</v>
      </c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  <c r="AW107" s="232"/>
      <c r="AX107" s="232"/>
      <c r="AY107" s="232"/>
      <c r="AZ107" s="232"/>
      <c r="BA107" s="232"/>
      <c r="BB107" s="232"/>
      <c r="BC107" s="232"/>
      <c r="BD107" s="232"/>
      <c r="BE107" s="232"/>
      <c r="BF107" s="232"/>
      <c r="BG107" s="233"/>
    </row>
    <row r="108" spans="1:59" s="10" customFormat="1" ht="3" customHeight="1" x14ac:dyDescent="0.15">
      <c r="A108" s="9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98"/>
      <c r="AK108" s="99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1"/>
    </row>
    <row r="109" spans="1:59" s="10" customFormat="1" ht="1.35" customHeight="1" x14ac:dyDescent="0.15">
      <c r="A109" s="234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102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103"/>
      <c r="AF109" s="16"/>
      <c r="AG109" s="16"/>
      <c r="AH109" s="16"/>
      <c r="AI109" s="16"/>
      <c r="AJ109" s="16"/>
      <c r="AK109" s="104"/>
      <c r="AL109" s="100"/>
      <c r="AM109" s="100"/>
      <c r="AN109" s="100"/>
      <c r="AO109" s="100"/>
      <c r="AP109" s="100"/>
      <c r="AQ109" s="105"/>
      <c r="AR109" s="100"/>
      <c r="AS109" s="100"/>
      <c r="AT109" s="100"/>
      <c r="AU109" s="100"/>
      <c r="AV109" s="100"/>
      <c r="AW109" s="106"/>
      <c r="AX109" s="100"/>
      <c r="AY109" s="100"/>
      <c r="AZ109" s="100"/>
      <c r="BA109" s="105"/>
      <c r="BB109" s="100"/>
      <c r="BC109" s="100"/>
      <c r="BD109" s="100"/>
      <c r="BE109" s="100"/>
      <c r="BF109" s="100"/>
      <c r="BG109" s="107"/>
    </row>
    <row r="110" spans="1:59" s="10" customFormat="1" ht="3" customHeight="1" x14ac:dyDescent="0.15">
      <c r="A110" s="9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98"/>
      <c r="AK110" s="99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1"/>
    </row>
    <row r="111" spans="1:59" s="10" customFormat="1" ht="42" customHeight="1" x14ac:dyDescent="0.15">
      <c r="A111" s="97"/>
      <c r="B111" s="236" t="str">
        <f>L_612</f>
        <v>612. Date of delivery</v>
      </c>
      <c r="C111" s="236"/>
      <c r="D111" s="236"/>
      <c r="E111" s="37"/>
      <c r="F111" s="108" t="str">
        <f>L_614</f>
        <v>614. Mode of delivery</v>
      </c>
      <c r="G111" s="109"/>
      <c r="H111" s="205" t="str">
        <f>L_616</f>
        <v>616. Ship./acct. from</v>
      </c>
      <c r="I111" s="205"/>
      <c r="J111" s="205"/>
      <c r="K111" s="37"/>
      <c r="L111" s="205" t="str">
        <f>L_618</f>
        <v>618. Receiv./acct. to</v>
      </c>
      <c r="M111" s="205"/>
      <c r="N111" s="205"/>
      <c r="O111" s="37"/>
      <c r="P111" s="236" t="str">
        <f>L_632</f>
        <v>632. Product (Output returned to user)</v>
      </c>
      <c r="Q111" s="236"/>
      <c r="R111" s="236"/>
      <c r="S111" s="109"/>
      <c r="T111" s="87" t="str">
        <f>L_622</f>
        <v>622. Mat.</v>
      </c>
      <c r="U111" s="109"/>
      <c r="V111" s="110" t="str">
        <f>L_624</f>
        <v>624. Weight</v>
      </c>
      <c r="W111" s="110"/>
      <c r="X111" s="110"/>
      <c r="Y111" s="109"/>
      <c r="Z111" s="108" t="str">
        <f>L_625</f>
        <v>625. Units</v>
      </c>
      <c r="AA111" s="109"/>
      <c r="AB111" s="110" t="str">
        <f>L_626</f>
        <v>626. Fissile comp. U/P</v>
      </c>
      <c r="AC111" s="109"/>
      <c r="AD111" s="108" t="str">
        <f>L_627</f>
        <v>627. Units</v>
      </c>
      <c r="AE111" s="111"/>
      <c r="AF111" s="16"/>
      <c r="AG111" s="16"/>
      <c r="AH111" s="16"/>
      <c r="AI111" s="16"/>
      <c r="AJ111" s="16"/>
      <c r="AK111" s="112"/>
      <c r="AL111" s="230" t="str">
        <f>L_712</f>
        <v>712. Date of contract</v>
      </c>
      <c r="AM111" s="230"/>
      <c r="AN111" s="230"/>
      <c r="AO111" s="230"/>
      <c r="AP111" s="230"/>
      <c r="AQ111" s="106"/>
      <c r="AR111" s="205" t="str">
        <f>L_714</f>
        <v>714. Place of performance</v>
      </c>
      <c r="AS111" s="205"/>
      <c r="AT111" s="205"/>
      <c r="AU111" s="205"/>
      <c r="AV111" s="205"/>
      <c r="AW111" s="106"/>
      <c r="AX111" s="230" t="s">
        <v>17</v>
      </c>
      <c r="AY111" s="230"/>
      <c r="AZ111" s="230"/>
      <c r="BA111" s="106"/>
      <c r="BB111" s="230" t="s">
        <v>18</v>
      </c>
      <c r="BC111" s="230"/>
      <c r="BD111" s="230"/>
      <c r="BE111" s="230"/>
      <c r="BF111" s="230"/>
      <c r="BG111" s="101"/>
    </row>
    <row r="112" spans="1:59" s="10" customFormat="1" ht="3" customHeight="1" x14ac:dyDescent="0.15">
      <c r="A112" s="9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98"/>
      <c r="AK112" s="99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1"/>
    </row>
    <row r="113" spans="1:59" s="10" customFormat="1" ht="9" customHeight="1" x14ac:dyDescent="0.15">
      <c r="A113" s="97"/>
      <c r="B113" s="176"/>
      <c r="C113" s="176"/>
      <c r="D113" s="176"/>
      <c r="E113" s="37"/>
      <c r="F113" s="113"/>
      <c r="G113" s="114"/>
      <c r="H113" s="150"/>
      <c r="I113" s="150"/>
      <c r="J113" s="150"/>
      <c r="K113" s="114"/>
      <c r="L113" s="150"/>
      <c r="M113" s="150"/>
      <c r="N113" s="150"/>
      <c r="O113" s="114"/>
      <c r="P113" s="150"/>
      <c r="Q113" s="150"/>
      <c r="R113" s="150"/>
      <c r="S113" s="109"/>
      <c r="T113" s="68"/>
      <c r="U113" s="109"/>
      <c r="V113" s="151"/>
      <c r="W113" s="151"/>
      <c r="X113" s="151"/>
      <c r="Y113" s="109"/>
      <c r="Z113" s="68"/>
      <c r="AA113" s="109"/>
      <c r="AB113" s="68"/>
      <c r="AC113" s="109"/>
      <c r="AD113" s="68"/>
      <c r="AE113" s="98"/>
      <c r="AF113" s="16"/>
      <c r="AG113" s="16"/>
      <c r="AH113" s="16"/>
      <c r="AI113" s="16"/>
      <c r="AJ113" s="16"/>
      <c r="AK113" s="112"/>
      <c r="AL113" s="176"/>
      <c r="AM113" s="176"/>
      <c r="AN113" s="176"/>
      <c r="AO113" s="176"/>
      <c r="AP113" s="176"/>
      <c r="AQ113" s="115"/>
      <c r="AR113" s="151"/>
      <c r="AS113" s="151"/>
      <c r="AT113" s="151"/>
      <c r="AU113" s="151"/>
      <c r="AV113" s="151"/>
      <c r="AW113" s="106"/>
      <c r="AX113" s="151" t="s">
        <v>19</v>
      </c>
      <c r="AY113" s="151"/>
      <c r="AZ113" s="151"/>
      <c r="BA113" s="106"/>
      <c r="BB113" s="151"/>
      <c r="BC113" s="151"/>
      <c r="BD113" s="151"/>
      <c r="BE113" s="151"/>
      <c r="BF113" s="151"/>
      <c r="BG113" s="101"/>
    </row>
    <row r="114" spans="1:59" s="10" customFormat="1" ht="3" customHeight="1" x14ac:dyDescent="0.15">
      <c r="A114" s="9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98"/>
      <c r="AK114" s="99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1"/>
    </row>
    <row r="115" spans="1:59" s="10" customFormat="1" ht="9" customHeight="1" x14ac:dyDescent="0.15">
      <c r="A115" s="97"/>
      <c r="B115" s="176"/>
      <c r="C115" s="176"/>
      <c r="D115" s="176"/>
      <c r="E115" s="37"/>
      <c r="F115" s="113"/>
      <c r="G115" s="114"/>
      <c r="H115" s="150"/>
      <c r="I115" s="150"/>
      <c r="J115" s="150"/>
      <c r="K115" s="114"/>
      <c r="L115" s="150"/>
      <c r="M115" s="150"/>
      <c r="N115" s="150"/>
      <c r="O115" s="114"/>
      <c r="P115" s="150"/>
      <c r="Q115" s="150"/>
      <c r="R115" s="150"/>
      <c r="S115" s="109"/>
      <c r="T115" s="68"/>
      <c r="U115" s="109"/>
      <c r="V115" s="151"/>
      <c r="W115" s="151"/>
      <c r="X115" s="151"/>
      <c r="Y115" s="109"/>
      <c r="Z115" s="68"/>
      <c r="AA115" s="109"/>
      <c r="AB115" s="68"/>
      <c r="AC115" s="109"/>
      <c r="AD115" s="68"/>
      <c r="AE115" s="98"/>
      <c r="AF115" s="16"/>
      <c r="AG115" s="16"/>
      <c r="AH115" s="16"/>
      <c r="AI115" s="16"/>
      <c r="AJ115" s="16"/>
      <c r="AK115" s="112"/>
      <c r="AL115" s="176"/>
      <c r="AM115" s="176"/>
      <c r="AN115" s="176"/>
      <c r="AO115" s="176"/>
      <c r="AP115" s="176"/>
      <c r="AQ115" s="115"/>
      <c r="AR115" s="151"/>
      <c r="AS115" s="151"/>
      <c r="AT115" s="151"/>
      <c r="AU115" s="151"/>
      <c r="AV115" s="151"/>
      <c r="AW115" s="106"/>
      <c r="AX115" s="151" t="s">
        <v>20</v>
      </c>
      <c r="AY115" s="151"/>
      <c r="AZ115" s="151"/>
      <c r="BA115" s="106"/>
      <c r="BB115" s="151"/>
      <c r="BC115" s="151"/>
      <c r="BD115" s="151"/>
      <c r="BE115" s="151"/>
      <c r="BF115" s="151"/>
      <c r="BG115" s="101"/>
    </row>
    <row r="116" spans="1:59" s="10" customFormat="1" ht="3" customHeight="1" x14ac:dyDescent="0.15">
      <c r="A116" s="9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98"/>
      <c r="AK116" s="99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  <c r="BE116" s="100"/>
      <c r="BF116" s="100"/>
      <c r="BG116" s="101"/>
    </row>
    <row r="117" spans="1:59" s="10" customFormat="1" ht="9" customHeight="1" x14ac:dyDescent="0.15">
      <c r="A117" s="97"/>
      <c r="B117" s="176"/>
      <c r="C117" s="176"/>
      <c r="D117" s="176"/>
      <c r="E117" s="37"/>
      <c r="F117" s="113"/>
      <c r="G117" s="114"/>
      <c r="H117" s="150"/>
      <c r="I117" s="150"/>
      <c r="J117" s="150"/>
      <c r="K117" s="114"/>
      <c r="L117" s="150"/>
      <c r="M117" s="150"/>
      <c r="N117" s="150"/>
      <c r="O117" s="114"/>
      <c r="P117" s="150"/>
      <c r="Q117" s="150"/>
      <c r="R117" s="150"/>
      <c r="S117" s="109"/>
      <c r="T117" s="68"/>
      <c r="U117" s="109"/>
      <c r="V117" s="151"/>
      <c r="W117" s="151"/>
      <c r="X117" s="151"/>
      <c r="Y117" s="109"/>
      <c r="Z117" s="68"/>
      <c r="AA117" s="109"/>
      <c r="AB117" s="68"/>
      <c r="AC117" s="109"/>
      <c r="AD117" s="68"/>
      <c r="AE117" s="98"/>
      <c r="AF117" s="16"/>
      <c r="AG117" s="16"/>
      <c r="AH117" s="16"/>
      <c r="AI117" s="16"/>
      <c r="AJ117" s="16"/>
      <c r="AK117" s="112"/>
      <c r="AL117" s="176"/>
      <c r="AM117" s="176"/>
      <c r="AN117" s="176"/>
      <c r="AO117" s="176"/>
      <c r="AP117" s="176"/>
      <c r="AQ117" s="115"/>
      <c r="AR117" s="151"/>
      <c r="AS117" s="151"/>
      <c r="AT117" s="151"/>
      <c r="AU117" s="151"/>
      <c r="AV117" s="151"/>
      <c r="AW117" s="106"/>
      <c r="AX117" s="151" t="s">
        <v>21</v>
      </c>
      <c r="AY117" s="151"/>
      <c r="AZ117" s="151"/>
      <c r="BA117" s="106"/>
      <c r="BB117" s="151"/>
      <c r="BC117" s="151"/>
      <c r="BD117" s="151"/>
      <c r="BE117" s="151"/>
      <c r="BF117" s="151"/>
      <c r="BG117" s="101"/>
    </row>
    <row r="118" spans="1:59" s="10" customFormat="1" ht="3" customHeight="1" x14ac:dyDescent="0.15">
      <c r="A118" s="9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98"/>
      <c r="AK118" s="99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1"/>
    </row>
    <row r="119" spans="1:59" s="10" customFormat="1" ht="9" customHeight="1" x14ac:dyDescent="0.15">
      <c r="A119" s="97"/>
      <c r="B119" s="176"/>
      <c r="C119" s="176"/>
      <c r="D119" s="176"/>
      <c r="E119" s="37"/>
      <c r="F119" s="113"/>
      <c r="G119" s="114"/>
      <c r="H119" s="150"/>
      <c r="I119" s="150"/>
      <c r="J119" s="150"/>
      <c r="K119" s="114"/>
      <c r="L119" s="150"/>
      <c r="M119" s="150"/>
      <c r="N119" s="150"/>
      <c r="O119" s="114"/>
      <c r="P119" s="150"/>
      <c r="Q119" s="150"/>
      <c r="R119" s="150"/>
      <c r="S119" s="109"/>
      <c r="T119" s="68"/>
      <c r="U119" s="109"/>
      <c r="V119" s="151"/>
      <c r="W119" s="151"/>
      <c r="X119" s="151"/>
      <c r="Y119" s="109"/>
      <c r="Z119" s="68"/>
      <c r="AA119" s="109"/>
      <c r="AB119" s="68"/>
      <c r="AC119" s="109"/>
      <c r="AD119" s="68"/>
      <c r="AE119" s="98"/>
      <c r="AF119" s="16"/>
      <c r="AG119" s="16"/>
      <c r="AH119" s="16"/>
      <c r="AI119" s="16"/>
      <c r="AJ119" s="16"/>
      <c r="AK119" s="112"/>
      <c r="AL119" s="176"/>
      <c r="AM119" s="176"/>
      <c r="AN119" s="176"/>
      <c r="AO119" s="176"/>
      <c r="AP119" s="176"/>
      <c r="AQ119" s="115"/>
      <c r="AR119" s="151"/>
      <c r="AS119" s="151"/>
      <c r="AT119" s="151"/>
      <c r="AU119" s="151"/>
      <c r="AV119" s="151"/>
      <c r="AW119" s="106"/>
      <c r="AX119" s="151"/>
      <c r="AY119" s="151"/>
      <c r="AZ119" s="151"/>
      <c r="BA119" s="106"/>
      <c r="BB119" s="151"/>
      <c r="BC119" s="151"/>
      <c r="BD119" s="151"/>
      <c r="BE119" s="151"/>
      <c r="BF119" s="151"/>
      <c r="BG119" s="101"/>
    </row>
    <row r="120" spans="1:59" s="10" customFormat="1" ht="3" customHeight="1" x14ac:dyDescent="0.15">
      <c r="A120" s="9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98"/>
      <c r="AK120" s="99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1"/>
    </row>
    <row r="121" spans="1:59" s="10" customFormat="1" ht="9" customHeight="1" x14ac:dyDescent="0.15">
      <c r="A121" s="97"/>
      <c r="B121" s="176"/>
      <c r="C121" s="176"/>
      <c r="D121" s="176"/>
      <c r="E121" s="37"/>
      <c r="F121" s="113"/>
      <c r="G121" s="114"/>
      <c r="H121" s="150"/>
      <c r="I121" s="150"/>
      <c r="J121" s="150"/>
      <c r="K121" s="114"/>
      <c r="L121" s="150"/>
      <c r="M121" s="150"/>
      <c r="N121" s="150"/>
      <c r="O121" s="114"/>
      <c r="P121" s="150"/>
      <c r="Q121" s="150"/>
      <c r="R121" s="150"/>
      <c r="S121" s="109"/>
      <c r="T121" s="68"/>
      <c r="U121" s="109"/>
      <c r="V121" s="151"/>
      <c r="W121" s="151"/>
      <c r="X121" s="151"/>
      <c r="Y121" s="109"/>
      <c r="Z121" s="68"/>
      <c r="AA121" s="109"/>
      <c r="AB121" s="68"/>
      <c r="AC121" s="109"/>
      <c r="AD121" s="68"/>
      <c r="AE121" s="98"/>
      <c r="AF121" s="16"/>
      <c r="AG121" s="16"/>
      <c r="AH121" s="16"/>
      <c r="AI121" s="16"/>
      <c r="AJ121" s="16"/>
      <c r="AK121" s="112"/>
      <c r="AL121" s="176"/>
      <c r="AM121" s="176"/>
      <c r="AN121" s="176"/>
      <c r="AO121" s="176"/>
      <c r="AP121" s="176"/>
      <c r="AQ121" s="115"/>
      <c r="AR121" s="151"/>
      <c r="AS121" s="151"/>
      <c r="AT121" s="151"/>
      <c r="AU121" s="151"/>
      <c r="AV121" s="151"/>
      <c r="AW121" s="106"/>
      <c r="AX121" s="151"/>
      <c r="AY121" s="151"/>
      <c r="AZ121" s="151"/>
      <c r="BA121" s="106"/>
      <c r="BB121" s="151"/>
      <c r="BC121" s="151"/>
      <c r="BD121" s="151"/>
      <c r="BE121" s="151"/>
      <c r="BF121" s="151"/>
      <c r="BG121" s="101"/>
    </row>
    <row r="122" spans="1:59" s="10" customFormat="1" ht="3" customHeight="1" thickBot="1" x14ac:dyDescent="0.2">
      <c r="A122" s="9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98"/>
      <c r="AK122" s="116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8"/>
    </row>
    <row r="123" spans="1:59" s="10" customFormat="1" ht="9" customHeight="1" thickTop="1" x14ac:dyDescent="0.15">
      <c r="A123" s="97"/>
      <c r="B123" s="176"/>
      <c r="C123" s="176"/>
      <c r="D123" s="176"/>
      <c r="E123" s="37"/>
      <c r="F123" s="113"/>
      <c r="G123" s="114"/>
      <c r="H123" s="150"/>
      <c r="I123" s="150"/>
      <c r="J123" s="150"/>
      <c r="K123" s="114"/>
      <c r="L123" s="150"/>
      <c r="M123" s="150"/>
      <c r="N123" s="150"/>
      <c r="O123" s="114"/>
      <c r="P123" s="150"/>
      <c r="Q123" s="150"/>
      <c r="R123" s="150"/>
      <c r="S123" s="109"/>
      <c r="T123" s="68"/>
      <c r="U123" s="109"/>
      <c r="V123" s="151"/>
      <c r="W123" s="151"/>
      <c r="X123" s="151"/>
      <c r="Y123" s="109"/>
      <c r="Z123" s="68"/>
      <c r="AA123" s="109"/>
      <c r="AB123" s="68"/>
      <c r="AC123" s="109"/>
      <c r="AD123" s="68"/>
      <c r="AE123" s="98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</row>
    <row r="124" spans="1:59" s="10" customFormat="1" ht="3" customHeight="1" x14ac:dyDescent="0.15">
      <c r="A124" s="9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98"/>
    </row>
    <row r="125" spans="1:59" s="10" customFormat="1" ht="9" customHeight="1" x14ac:dyDescent="0.15">
      <c r="A125" s="97"/>
      <c r="B125" s="176"/>
      <c r="C125" s="176"/>
      <c r="D125" s="176"/>
      <c r="E125" s="37"/>
      <c r="F125" s="113"/>
      <c r="G125" s="114"/>
      <c r="H125" s="150"/>
      <c r="I125" s="150"/>
      <c r="J125" s="150"/>
      <c r="K125" s="114"/>
      <c r="L125" s="150"/>
      <c r="M125" s="150"/>
      <c r="N125" s="150"/>
      <c r="O125" s="114"/>
      <c r="P125" s="150"/>
      <c r="Q125" s="150"/>
      <c r="R125" s="150"/>
      <c r="S125" s="109"/>
      <c r="T125" s="68"/>
      <c r="U125" s="109"/>
      <c r="V125" s="151"/>
      <c r="W125" s="151"/>
      <c r="X125" s="151"/>
      <c r="Y125" s="109"/>
      <c r="Z125" s="68"/>
      <c r="AA125" s="109"/>
      <c r="AB125" s="68"/>
      <c r="AC125" s="109"/>
      <c r="AD125" s="68"/>
      <c r="AE125" s="98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</row>
    <row r="126" spans="1:59" s="10" customFormat="1" ht="3" customHeight="1" x14ac:dyDescent="0.15">
      <c r="A126" s="9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98"/>
    </row>
    <row r="127" spans="1:59" s="10" customFormat="1" ht="9" customHeight="1" x14ac:dyDescent="0.15">
      <c r="A127" s="97"/>
      <c r="B127" s="176"/>
      <c r="C127" s="176"/>
      <c r="D127" s="176"/>
      <c r="E127" s="37"/>
      <c r="F127" s="113"/>
      <c r="G127" s="114"/>
      <c r="H127" s="150"/>
      <c r="I127" s="150"/>
      <c r="J127" s="150"/>
      <c r="K127" s="114"/>
      <c r="L127" s="150"/>
      <c r="M127" s="150"/>
      <c r="N127" s="150"/>
      <c r="O127" s="114"/>
      <c r="P127" s="150"/>
      <c r="Q127" s="150"/>
      <c r="R127" s="150"/>
      <c r="S127" s="109"/>
      <c r="T127" s="68"/>
      <c r="U127" s="109"/>
      <c r="V127" s="151"/>
      <c r="W127" s="151"/>
      <c r="X127" s="151"/>
      <c r="Y127" s="109"/>
      <c r="Z127" s="68"/>
      <c r="AA127" s="109"/>
      <c r="AB127" s="68"/>
      <c r="AC127" s="109"/>
      <c r="AD127" s="68"/>
      <c r="AE127" s="98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</row>
    <row r="128" spans="1:59" s="10" customFormat="1" ht="3" customHeight="1" thickBot="1" x14ac:dyDescent="0.2">
      <c r="A128" s="119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1"/>
    </row>
    <row r="129" spans="1:59" s="10" customFormat="1" ht="9" customHeight="1" thickTop="1" x14ac:dyDescent="0.15">
      <c r="B129" s="26"/>
      <c r="C129" s="26"/>
      <c r="D129" s="26"/>
      <c r="E129" s="27"/>
      <c r="F129" s="29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</row>
    <row r="130" spans="1:59" s="10" customFormat="1" ht="3" customHeight="1" thickBot="1" x14ac:dyDescent="0.2"/>
    <row r="131" spans="1:59" ht="13.8" customHeight="1" thickTop="1" x14ac:dyDescent="0.3">
      <c r="A131" s="172" t="str">
        <f>L_800</f>
        <v>800. OTHER INFORMATION</v>
      </c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3"/>
      <c r="AT131" s="173"/>
      <c r="AU131" s="173"/>
      <c r="AV131" s="173"/>
      <c r="AW131" s="173"/>
      <c r="AX131" s="173"/>
      <c r="AY131" s="173"/>
      <c r="AZ131" s="173"/>
      <c r="BA131" s="173"/>
      <c r="BB131" s="173"/>
      <c r="BC131" s="173"/>
      <c r="BD131" s="173"/>
      <c r="BE131" s="173"/>
      <c r="BF131" s="173"/>
      <c r="BG131" s="174"/>
    </row>
    <row r="132" spans="1:59" ht="3" customHeight="1" x14ac:dyDescent="0.15">
      <c r="A132" s="9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98"/>
    </row>
    <row r="133" spans="1:59" ht="9" customHeight="1" x14ac:dyDescent="0.15">
      <c r="A133" s="97"/>
      <c r="B133" s="228" t="str">
        <f>L_810</f>
        <v>810. Applicable provisions of (Euratom) treaty</v>
      </c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37"/>
      <c r="N133" s="167" t="str">
        <f>L_830</f>
        <v>830. Co-op. agreement(s) applicable</v>
      </c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37"/>
      <c r="AD133" s="149" t="str">
        <f>L_850</f>
        <v>850. Specific clauses</v>
      </c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37"/>
      <c r="AP133" s="37"/>
      <c r="AQ133" s="37"/>
      <c r="AR133" s="159" t="str">
        <f>L_860</f>
        <v>860. Other contractual clauses</v>
      </c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22"/>
    </row>
    <row r="134" spans="1:59" ht="3" customHeight="1" x14ac:dyDescent="0.15">
      <c r="A134" s="97"/>
      <c r="B134" s="123"/>
      <c r="C134" s="123"/>
      <c r="D134" s="124"/>
      <c r="E134" s="37"/>
      <c r="F134" s="37"/>
      <c r="G134" s="37"/>
      <c r="H134" s="37"/>
      <c r="I134" s="37"/>
      <c r="J134" s="124"/>
      <c r="K134" s="37"/>
      <c r="L134" s="37"/>
      <c r="M134" s="37"/>
      <c r="N134" s="37"/>
      <c r="O134" s="37"/>
      <c r="P134" s="37"/>
      <c r="Q134" s="37"/>
      <c r="R134" s="37"/>
      <c r="S134" s="37"/>
      <c r="T134" s="124"/>
      <c r="U134" s="124"/>
      <c r="V134" s="124"/>
      <c r="W134" s="124"/>
      <c r="X134" s="124"/>
      <c r="Y134" s="124"/>
      <c r="Z134" s="37"/>
      <c r="AA134" s="37"/>
      <c r="AB134" s="37"/>
      <c r="AC134" s="37"/>
      <c r="AD134" s="124"/>
      <c r="AE134" s="37"/>
      <c r="AF134" s="37"/>
      <c r="AG134" s="37"/>
      <c r="AH134" s="37"/>
      <c r="AI134" s="125"/>
      <c r="AJ134" s="37"/>
      <c r="AK134" s="124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124"/>
      <c r="AX134" s="37"/>
      <c r="AY134" s="37"/>
      <c r="AZ134" s="37"/>
      <c r="BA134" s="124"/>
      <c r="BB134" s="124"/>
      <c r="BC134" s="124"/>
      <c r="BD134" s="124"/>
      <c r="BE134" s="124"/>
      <c r="BF134" s="124"/>
      <c r="BG134" s="122"/>
    </row>
    <row r="135" spans="1:59" ht="9" customHeight="1" x14ac:dyDescent="0.15">
      <c r="A135" s="97"/>
      <c r="B135" s="229" t="s">
        <v>22</v>
      </c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37"/>
      <c r="N135" s="126"/>
      <c r="O135" s="37"/>
      <c r="P135" s="169" t="str">
        <f>L_831</f>
        <v>831. US</v>
      </c>
      <c r="Q135" s="169"/>
      <c r="R135" s="169"/>
      <c r="S135" s="37"/>
      <c r="T135" s="126"/>
      <c r="U135" s="37"/>
      <c r="V135" s="169" t="str">
        <f>L_833</f>
        <v>833. AU</v>
      </c>
      <c r="W135" s="169"/>
      <c r="X135" s="169"/>
      <c r="Y135" s="169"/>
      <c r="Z135" s="169"/>
      <c r="AA135" s="37"/>
      <c r="AB135" s="37"/>
      <c r="AC135" s="37"/>
      <c r="AD135" s="113"/>
      <c r="AE135" s="37"/>
      <c r="AF135" s="175" t="str">
        <f>L_852</f>
        <v>852. Price</v>
      </c>
      <c r="AG135" s="175"/>
      <c r="AH135" s="175"/>
      <c r="AI135" s="123"/>
      <c r="AJ135" s="150"/>
      <c r="AK135" s="150"/>
      <c r="AL135" s="150"/>
      <c r="AM135" s="150"/>
      <c r="AN135" s="150"/>
      <c r="AO135" s="37"/>
      <c r="AP135" s="37"/>
      <c r="AQ135" s="37"/>
      <c r="AR135" s="113"/>
      <c r="AS135" s="37"/>
      <c r="AT135" s="171" t="str">
        <f>L_862</f>
        <v>862. Safeg. clause</v>
      </c>
      <c r="AU135" s="171"/>
      <c r="AV135" s="171"/>
      <c r="AW135" s="124"/>
      <c r="AX135" s="170"/>
      <c r="AY135" s="170"/>
      <c r="AZ135" s="170"/>
      <c r="BA135" s="124"/>
      <c r="BB135" s="37"/>
      <c r="BC135" s="37"/>
      <c r="BD135" s="37"/>
      <c r="BE135" s="124"/>
      <c r="BF135" s="124"/>
      <c r="BG135" s="122"/>
    </row>
    <row r="136" spans="1:59" ht="3" customHeight="1" x14ac:dyDescent="0.15">
      <c r="A136" s="97"/>
      <c r="B136" s="123"/>
      <c r="C136" s="123"/>
      <c r="D136" s="124"/>
      <c r="E136" s="37"/>
      <c r="F136" s="37"/>
      <c r="G136" s="37"/>
      <c r="H136" s="37"/>
      <c r="I136" s="37"/>
      <c r="J136" s="124"/>
      <c r="K136" s="37"/>
      <c r="L136" s="37"/>
      <c r="M136" s="37"/>
      <c r="N136" s="123"/>
      <c r="O136" s="37"/>
      <c r="P136" s="37"/>
      <c r="Q136" s="37"/>
      <c r="R136" s="124"/>
      <c r="S136" s="37"/>
      <c r="T136" s="124"/>
      <c r="U136" s="124"/>
      <c r="V136" s="124"/>
      <c r="W136" s="124"/>
      <c r="X136" s="124"/>
      <c r="Y136" s="124"/>
      <c r="Z136" s="37"/>
      <c r="AA136" s="37"/>
      <c r="AB136" s="37"/>
      <c r="AC136" s="37"/>
      <c r="AD136" s="37"/>
      <c r="AE136" s="37"/>
      <c r="AF136" s="37"/>
      <c r="AG136" s="37"/>
      <c r="AH136" s="37"/>
      <c r="AI136" s="123"/>
      <c r="AJ136" s="37"/>
      <c r="AK136" s="124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124"/>
      <c r="AW136" s="124"/>
      <c r="AX136" s="37"/>
      <c r="AY136" s="37"/>
      <c r="AZ136" s="37"/>
      <c r="BA136" s="124"/>
      <c r="BB136" s="124"/>
      <c r="BC136" s="124"/>
      <c r="BD136" s="124"/>
      <c r="BE136" s="124"/>
      <c r="BF136" s="124"/>
      <c r="BG136" s="122"/>
    </row>
    <row r="137" spans="1:59" ht="9" customHeight="1" x14ac:dyDescent="0.15">
      <c r="A137" s="9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126"/>
      <c r="O137" s="37"/>
      <c r="P137" s="169" t="str">
        <f>L_832</f>
        <v>832. CA</v>
      </c>
      <c r="Q137" s="169"/>
      <c r="R137" s="169"/>
      <c r="S137" s="37"/>
      <c r="T137" s="126"/>
      <c r="U137" s="37"/>
      <c r="V137" s="169" t="str">
        <f>L_834</f>
        <v>834. UK</v>
      </c>
      <c r="W137" s="169"/>
      <c r="X137" s="169"/>
      <c r="Y137" s="169"/>
      <c r="Z137" s="169"/>
      <c r="AA137" s="37"/>
      <c r="AB137" s="37"/>
      <c r="AC137" s="37"/>
      <c r="AD137" s="113"/>
      <c r="AE137" s="37"/>
      <c r="AF137" s="175" t="str">
        <f>L_853</f>
        <v>853. Price methodology</v>
      </c>
      <c r="AG137" s="175"/>
      <c r="AH137" s="175"/>
      <c r="AI137" s="175"/>
      <c r="AJ137" s="175"/>
      <c r="AK137" s="124"/>
      <c r="AL137" s="150"/>
      <c r="AM137" s="150"/>
      <c r="AN137" s="150"/>
      <c r="AO137" s="37"/>
      <c r="AP137" s="37"/>
      <c r="AQ137" s="37"/>
      <c r="AR137" s="113"/>
      <c r="AS137" s="37"/>
      <c r="AT137" s="171" t="str">
        <f>L_864</f>
        <v>864. Applicable law</v>
      </c>
      <c r="AU137" s="171"/>
      <c r="AV137" s="171"/>
      <c r="AW137" s="37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22"/>
    </row>
    <row r="138" spans="1:59" ht="3" customHeight="1" x14ac:dyDescent="0.15">
      <c r="A138" s="97"/>
      <c r="B138" s="123"/>
      <c r="C138" s="123"/>
      <c r="D138" s="124"/>
      <c r="E138" s="37"/>
      <c r="F138" s="37"/>
      <c r="G138" s="37"/>
      <c r="H138" s="37"/>
      <c r="I138" s="37"/>
      <c r="J138" s="124"/>
      <c r="K138" s="37"/>
      <c r="L138" s="37"/>
      <c r="M138" s="37"/>
      <c r="N138" s="123"/>
      <c r="O138" s="37"/>
      <c r="P138" s="37"/>
      <c r="Q138" s="37"/>
      <c r="R138" s="124"/>
      <c r="S138" s="37"/>
      <c r="T138" s="124"/>
      <c r="U138" s="124"/>
      <c r="V138" s="124"/>
      <c r="W138" s="124"/>
      <c r="X138" s="124"/>
      <c r="Y138" s="124"/>
      <c r="Z138" s="37"/>
      <c r="AA138" s="37"/>
      <c r="AB138" s="37"/>
      <c r="AC138" s="37"/>
      <c r="AD138" s="37"/>
      <c r="AE138" s="37"/>
      <c r="AF138" s="37"/>
      <c r="AG138" s="124"/>
      <c r="AH138" s="37"/>
      <c r="AI138" s="37"/>
      <c r="AJ138" s="37"/>
      <c r="AK138" s="37"/>
      <c r="AL138" s="37"/>
      <c r="AM138" s="37"/>
      <c r="AN138" s="37"/>
      <c r="AO138" s="37"/>
      <c r="AP138" s="37"/>
      <c r="AQ138" s="124"/>
      <c r="AR138" s="37"/>
      <c r="AS138" s="37"/>
      <c r="AT138" s="37"/>
      <c r="AU138" s="37"/>
      <c r="AV138" s="37"/>
      <c r="AW138" s="37"/>
      <c r="AX138" s="37"/>
      <c r="AY138" s="37"/>
      <c r="AZ138" s="37"/>
      <c r="BA138" s="124"/>
      <c r="BB138" s="124"/>
      <c r="BC138" s="124"/>
      <c r="BD138" s="124"/>
      <c r="BE138" s="124"/>
      <c r="BF138" s="124"/>
      <c r="BG138" s="122"/>
    </row>
    <row r="139" spans="1:59" ht="9" customHeight="1" x14ac:dyDescent="0.15">
      <c r="A139" s="9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126"/>
      <c r="O139" s="37"/>
      <c r="P139" s="167" t="str">
        <f>L_835</f>
        <v>835. Other (Euratom)</v>
      </c>
      <c r="Q139" s="167"/>
      <c r="R139" s="167"/>
      <c r="S139" s="167"/>
      <c r="T139" s="167"/>
      <c r="U139" s="167"/>
      <c r="V139" s="167"/>
      <c r="W139" s="127"/>
      <c r="X139" s="127"/>
      <c r="Y139" s="37"/>
      <c r="Z139" s="150"/>
      <c r="AA139" s="150"/>
      <c r="AB139" s="150"/>
      <c r="AC139" s="37"/>
      <c r="AD139" s="113"/>
      <c r="AE139" s="37"/>
      <c r="AF139" s="175" t="str">
        <f>L_854</f>
        <v>854. Qty. meas. method.</v>
      </c>
      <c r="AG139" s="175"/>
      <c r="AH139" s="175"/>
      <c r="AI139" s="175"/>
      <c r="AJ139" s="175"/>
      <c r="AK139" s="37"/>
      <c r="AL139" s="150"/>
      <c r="AM139" s="150"/>
      <c r="AN139" s="150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98"/>
    </row>
    <row r="140" spans="1:59" ht="3" customHeight="1" x14ac:dyDescent="0.15">
      <c r="A140" s="9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123"/>
      <c r="O140" s="37"/>
      <c r="P140" s="37"/>
      <c r="Q140" s="37"/>
      <c r="R140" s="12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98"/>
    </row>
    <row r="141" spans="1:59" ht="9" customHeight="1" x14ac:dyDescent="0.15">
      <c r="A141" s="97"/>
      <c r="B141" s="126"/>
      <c r="C141" s="123"/>
      <c r="D141" s="166" t="str">
        <f>L_827</f>
        <v>827. Export auth. reqd. (Art. 59)</v>
      </c>
      <c r="E141" s="166"/>
      <c r="F141" s="166"/>
      <c r="G141" s="166"/>
      <c r="H141" s="166"/>
      <c r="I141" s="166"/>
      <c r="J141" s="166"/>
      <c r="K141" s="166"/>
      <c r="L141" s="166"/>
      <c r="M141" s="37"/>
      <c r="N141" s="113"/>
      <c r="O141" s="37"/>
      <c r="P141" s="167" t="str">
        <f>L_836</f>
        <v>836. Other (bilat.)</v>
      </c>
      <c r="Q141" s="167"/>
      <c r="R141" s="167"/>
      <c r="S141" s="167"/>
      <c r="T141" s="167"/>
      <c r="U141" s="167"/>
      <c r="V141" s="167"/>
      <c r="W141" s="114"/>
      <c r="X141" s="168"/>
      <c r="Y141" s="168"/>
      <c r="Z141" s="168"/>
      <c r="AA141" s="37"/>
      <c r="AB141" s="128"/>
      <c r="AC141" s="37"/>
      <c r="AD141" s="113"/>
      <c r="AE141" s="37"/>
      <c r="AF141" s="175" t="str">
        <f>L_856</f>
        <v>856. Payment terms</v>
      </c>
      <c r="AG141" s="175"/>
      <c r="AH141" s="175"/>
      <c r="AI141" s="175"/>
      <c r="AJ141" s="175"/>
      <c r="AK141" s="37"/>
      <c r="AL141" s="150"/>
      <c r="AM141" s="150"/>
      <c r="AN141" s="150"/>
      <c r="AO141" s="37"/>
      <c r="AP141" s="37"/>
      <c r="AQ141" s="37"/>
      <c r="AR141" s="113"/>
      <c r="AS141" s="37"/>
      <c r="AT141" s="171" t="str">
        <f>L_866</f>
        <v>866. Flex qty / options ?</v>
      </c>
      <c r="AU141" s="171"/>
      <c r="AV141" s="171"/>
      <c r="AW141" s="37"/>
      <c r="AX141" s="113"/>
      <c r="AY141" s="37"/>
      <c r="AZ141" s="226" t="str">
        <f>L_867</f>
        <v>867. Feed toler. ?</v>
      </c>
      <c r="BA141" s="226"/>
      <c r="BB141" s="226"/>
      <c r="BC141" s="37"/>
      <c r="BD141" s="37"/>
      <c r="BE141" s="37"/>
      <c r="BF141" s="37"/>
      <c r="BG141" s="98"/>
    </row>
    <row r="142" spans="1:59" ht="3" customHeight="1" x14ac:dyDescent="0.15">
      <c r="A142" s="9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123"/>
      <c r="O142" s="37"/>
      <c r="P142" s="37"/>
      <c r="Q142" s="37"/>
      <c r="R142" s="124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98"/>
    </row>
    <row r="143" spans="1:59" ht="9" customHeight="1" x14ac:dyDescent="0.15">
      <c r="A143" s="97"/>
      <c r="B143" s="113"/>
      <c r="C143" s="37"/>
      <c r="D143" s="166" t="str">
        <f>L_828</f>
        <v>828. 10yr approv. reqd. (Art. 60§2)</v>
      </c>
      <c r="E143" s="166"/>
      <c r="F143" s="166"/>
      <c r="G143" s="166"/>
      <c r="H143" s="166"/>
      <c r="I143" s="166"/>
      <c r="J143" s="166"/>
      <c r="K143" s="166"/>
      <c r="L143" s="166"/>
      <c r="M143" s="37"/>
      <c r="N143" s="126"/>
      <c r="O143" s="37"/>
      <c r="P143" s="169" t="str">
        <f>L_837</f>
        <v>837. Prior consent reqd.</v>
      </c>
      <c r="Q143" s="169"/>
      <c r="R143" s="169"/>
      <c r="S143" s="169"/>
      <c r="T143" s="169"/>
      <c r="U143" s="169"/>
      <c r="V143" s="169"/>
      <c r="W143" s="129"/>
      <c r="X143" s="129"/>
      <c r="Y143" s="37"/>
      <c r="Z143" s="37"/>
      <c r="AA143" s="37"/>
      <c r="AB143" s="37"/>
      <c r="AC143" s="37"/>
      <c r="AD143" s="113"/>
      <c r="AE143" s="37"/>
      <c r="AF143" s="175" t="str">
        <f>L_857</f>
        <v>857. INCO terms</v>
      </c>
      <c r="AG143" s="175"/>
      <c r="AH143" s="175"/>
      <c r="AI143" s="175"/>
      <c r="AJ143" s="175"/>
      <c r="AK143" s="37"/>
      <c r="AL143" s="150"/>
      <c r="AM143" s="150"/>
      <c r="AN143" s="150"/>
      <c r="AO143" s="37"/>
      <c r="AP143" s="37"/>
      <c r="AQ143" s="37"/>
      <c r="AR143" s="113"/>
      <c r="AS143" s="37"/>
      <c r="AT143" s="130" t="str">
        <f>L_868</f>
        <v>868. Other</v>
      </c>
      <c r="AU143" s="114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98"/>
    </row>
    <row r="144" spans="1:59" ht="3" customHeight="1" thickBot="1" x14ac:dyDescent="0.2">
      <c r="A144" s="119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21"/>
    </row>
    <row r="145" spans="1:59" s="10" customFormat="1" ht="10.8" customHeight="1" thickTop="1" x14ac:dyDescent="0.15">
      <c r="A145" s="32"/>
      <c r="B145" s="32"/>
      <c r="C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</row>
    <row r="146" spans="1:59" s="10" customFormat="1" ht="3" customHeight="1" thickBot="1" x14ac:dyDescent="0.2"/>
    <row r="147" spans="1:59" s="10" customFormat="1" ht="13.8" customHeight="1" thickTop="1" x14ac:dyDescent="0.3">
      <c r="A147" s="161" t="s">
        <v>23</v>
      </c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3"/>
    </row>
    <row r="148" spans="1:59" s="10" customFormat="1" ht="3" customHeight="1" x14ac:dyDescent="0.15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2"/>
      <c r="AZ148" s="132"/>
      <c r="BA148" s="132"/>
      <c r="BB148" s="132"/>
      <c r="BC148" s="132"/>
      <c r="BD148" s="132"/>
      <c r="BE148" s="132"/>
      <c r="BF148" s="132"/>
      <c r="BG148" s="133"/>
    </row>
    <row r="149" spans="1:59" s="10" customFormat="1" ht="26.4" customHeight="1" x14ac:dyDescent="0.15">
      <c r="A149" s="131"/>
      <c r="B149" s="164" t="s">
        <v>24</v>
      </c>
      <c r="C149" s="164"/>
      <c r="D149" s="164"/>
      <c r="E149" s="110"/>
      <c r="F149" s="134" t="s">
        <v>25</v>
      </c>
      <c r="G149" s="110"/>
      <c r="H149" s="165" t="s">
        <v>26</v>
      </c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  <c r="AH149" s="165"/>
      <c r="AI149" s="165"/>
      <c r="AJ149" s="165"/>
      <c r="AK149" s="165"/>
      <c r="AL149" s="165"/>
      <c r="AM149" s="165"/>
      <c r="AN149" s="165"/>
      <c r="AO149" s="165"/>
      <c r="AP149" s="165"/>
      <c r="AQ149" s="165"/>
      <c r="AR149" s="165"/>
      <c r="AS149" s="165"/>
      <c r="AT149" s="165"/>
      <c r="AU149" s="165"/>
      <c r="AV149" s="165"/>
      <c r="AW149" s="165"/>
      <c r="AX149" s="165"/>
      <c r="AY149" s="165"/>
      <c r="AZ149" s="165"/>
      <c r="BA149" s="165"/>
      <c r="BB149" s="165"/>
      <c r="BC149" s="165"/>
      <c r="BD149" s="165"/>
      <c r="BE149" s="165"/>
      <c r="BF149" s="165"/>
      <c r="BG149" s="133"/>
    </row>
    <row r="150" spans="1:59" s="10" customFormat="1" ht="3" customHeight="1" x14ac:dyDescent="0.15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  <c r="BE150" s="132"/>
      <c r="BF150" s="132"/>
      <c r="BG150" s="133"/>
    </row>
    <row r="151" spans="1:59" s="10" customFormat="1" ht="9" customHeight="1" x14ac:dyDescent="0.15">
      <c r="A151" s="131"/>
      <c r="B151" s="160"/>
      <c r="C151" s="160"/>
      <c r="D151" s="160"/>
      <c r="E151" s="110"/>
      <c r="F151" s="67"/>
      <c r="G151" s="135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33"/>
    </row>
    <row r="152" spans="1:59" s="10" customFormat="1" ht="3" customHeight="1" x14ac:dyDescent="0.15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2"/>
      <c r="AO152" s="132"/>
      <c r="AP152" s="132"/>
      <c r="AQ152" s="132"/>
      <c r="AR152" s="132"/>
      <c r="AS152" s="132"/>
      <c r="AT152" s="132"/>
      <c r="AU152" s="132"/>
      <c r="AV152" s="132"/>
      <c r="AW152" s="132"/>
      <c r="AX152" s="132"/>
      <c r="AY152" s="132"/>
      <c r="AZ152" s="132"/>
      <c r="BA152" s="132"/>
      <c r="BB152" s="132"/>
      <c r="BC152" s="132"/>
      <c r="BD152" s="132"/>
      <c r="BE152" s="132"/>
      <c r="BF152" s="132"/>
      <c r="BG152" s="133"/>
    </row>
    <row r="153" spans="1:59" s="10" customFormat="1" ht="9" customHeight="1" x14ac:dyDescent="0.15">
      <c r="A153" s="131"/>
      <c r="B153" s="160"/>
      <c r="C153" s="160"/>
      <c r="D153" s="160"/>
      <c r="E153" s="110"/>
      <c r="F153" s="67"/>
      <c r="G153" s="135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33"/>
    </row>
    <row r="154" spans="1:59" s="10" customFormat="1" ht="3" customHeight="1" x14ac:dyDescent="0.15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3"/>
    </row>
    <row r="155" spans="1:59" s="10" customFormat="1" ht="9" customHeight="1" x14ac:dyDescent="0.15">
      <c r="A155" s="131"/>
      <c r="B155" s="160"/>
      <c r="C155" s="160"/>
      <c r="D155" s="160"/>
      <c r="E155" s="110"/>
      <c r="F155" s="67"/>
      <c r="G155" s="135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33"/>
    </row>
    <row r="156" spans="1:59" s="10" customFormat="1" ht="3" customHeight="1" x14ac:dyDescent="0.15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2"/>
      <c r="AT156" s="132"/>
      <c r="AU156" s="132"/>
      <c r="AV156" s="132"/>
      <c r="AW156" s="132"/>
      <c r="AX156" s="132"/>
      <c r="AY156" s="132"/>
      <c r="AZ156" s="132"/>
      <c r="BA156" s="132"/>
      <c r="BB156" s="132"/>
      <c r="BC156" s="132"/>
      <c r="BD156" s="132"/>
      <c r="BE156" s="132"/>
      <c r="BF156" s="132"/>
      <c r="BG156" s="133"/>
    </row>
    <row r="157" spans="1:59" s="10" customFormat="1" ht="9" customHeight="1" x14ac:dyDescent="0.15">
      <c r="A157" s="131"/>
      <c r="B157" s="160"/>
      <c r="C157" s="160"/>
      <c r="D157" s="160"/>
      <c r="E157" s="110"/>
      <c r="F157" s="67"/>
      <c r="G157" s="135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33"/>
    </row>
    <row r="158" spans="1:59" s="10" customFormat="1" ht="3" customHeight="1" x14ac:dyDescent="0.15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2"/>
      <c r="AT158" s="132"/>
      <c r="AU158" s="132"/>
      <c r="AV158" s="132"/>
      <c r="AW158" s="132"/>
      <c r="AX158" s="132"/>
      <c r="AY158" s="132"/>
      <c r="AZ158" s="132"/>
      <c r="BA158" s="132"/>
      <c r="BB158" s="132"/>
      <c r="BC158" s="132"/>
      <c r="BD158" s="132"/>
      <c r="BE158" s="132"/>
      <c r="BF158" s="132"/>
      <c r="BG158" s="133"/>
    </row>
    <row r="159" spans="1:59" s="10" customFormat="1" ht="9" customHeight="1" x14ac:dyDescent="0.15">
      <c r="A159" s="131"/>
      <c r="B159" s="160"/>
      <c r="C159" s="160"/>
      <c r="D159" s="160"/>
      <c r="E159" s="110"/>
      <c r="F159" s="67"/>
      <c r="G159" s="135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33"/>
    </row>
    <row r="160" spans="1:59" s="10" customFormat="1" ht="3" customHeight="1" x14ac:dyDescent="0.15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2"/>
      <c r="AS160" s="132"/>
      <c r="AT160" s="132"/>
      <c r="AU160" s="132"/>
      <c r="AV160" s="132"/>
      <c r="AW160" s="132"/>
      <c r="AX160" s="132"/>
      <c r="AY160" s="132"/>
      <c r="AZ160" s="132"/>
      <c r="BA160" s="132"/>
      <c r="BB160" s="132"/>
      <c r="BC160" s="132"/>
      <c r="BD160" s="132"/>
      <c r="BE160" s="132"/>
      <c r="BF160" s="132"/>
      <c r="BG160" s="133"/>
    </row>
    <row r="161" spans="1:59" s="10" customFormat="1" ht="9" customHeight="1" x14ac:dyDescent="0.15">
      <c r="A161" s="131"/>
      <c r="B161" s="160"/>
      <c r="C161" s="160"/>
      <c r="D161" s="160"/>
      <c r="E161" s="110"/>
      <c r="F161" s="67"/>
      <c r="G161" s="135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33"/>
    </row>
    <row r="162" spans="1:59" s="10" customFormat="1" ht="3" customHeight="1" x14ac:dyDescent="0.15">
      <c r="A162" s="131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2"/>
      <c r="AT162" s="132"/>
      <c r="AU162" s="132"/>
      <c r="AV162" s="132"/>
      <c r="AW162" s="132"/>
      <c r="AX162" s="132"/>
      <c r="AY162" s="132"/>
      <c r="AZ162" s="132"/>
      <c r="BA162" s="132"/>
      <c r="BB162" s="132"/>
      <c r="BC162" s="132"/>
      <c r="BD162" s="132"/>
      <c r="BE162" s="132"/>
      <c r="BF162" s="132"/>
      <c r="BG162" s="133"/>
    </row>
    <row r="163" spans="1:59" s="10" customFormat="1" ht="9" customHeight="1" x14ac:dyDescent="0.15">
      <c r="A163" s="131"/>
      <c r="B163" s="160"/>
      <c r="C163" s="160"/>
      <c r="D163" s="160"/>
      <c r="E163" s="110"/>
      <c r="F163" s="67"/>
      <c r="G163" s="135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33"/>
    </row>
    <row r="164" spans="1:59" s="10" customFormat="1" ht="3" customHeight="1" x14ac:dyDescent="0.15">
      <c r="A164" s="131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3"/>
    </row>
    <row r="165" spans="1:59" s="10" customFormat="1" ht="9" customHeight="1" x14ac:dyDescent="0.15">
      <c r="A165" s="131"/>
      <c r="B165" s="160"/>
      <c r="C165" s="160"/>
      <c r="D165" s="160"/>
      <c r="E165" s="110"/>
      <c r="F165" s="67"/>
      <c r="G165" s="135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33"/>
    </row>
    <row r="166" spans="1:59" s="10" customFormat="1" ht="3" customHeight="1" x14ac:dyDescent="0.15">
      <c r="A166" s="131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3"/>
    </row>
    <row r="167" spans="1:59" s="10" customFormat="1" ht="9" customHeight="1" x14ac:dyDescent="0.15">
      <c r="A167" s="131"/>
      <c r="B167" s="160"/>
      <c r="C167" s="160"/>
      <c r="D167" s="160"/>
      <c r="E167" s="110"/>
      <c r="F167" s="67"/>
      <c r="G167" s="135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33"/>
    </row>
    <row r="168" spans="1:59" s="10" customFormat="1" ht="3" customHeight="1" x14ac:dyDescent="0.15">
      <c r="A168" s="131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32"/>
      <c r="AT168" s="132"/>
      <c r="AU168" s="132"/>
      <c r="AV168" s="132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3"/>
    </row>
    <row r="169" spans="1:59" s="10" customFormat="1" ht="9" customHeight="1" x14ac:dyDescent="0.15">
      <c r="A169" s="131"/>
      <c r="B169" s="160"/>
      <c r="C169" s="160"/>
      <c r="D169" s="160"/>
      <c r="E169" s="110"/>
      <c r="F169" s="67"/>
      <c r="G169" s="135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33"/>
    </row>
    <row r="170" spans="1:59" s="10" customFormat="1" ht="3" customHeight="1" x14ac:dyDescent="0.15">
      <c r="A170" s="131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2"/>
      <c r="AZ170" s="132"/>
      <c r="BA170" s="132"/>
      <c r="BB170" s="132"/>
      <c r="BC170" s="132"/>
      <c r="BD170" s="132"/>
      <c r="BE170" s="132"/>
      <c r="BF170" s="132"/>
      <c r="BG170" s="133"/>
    </row>
    <row r="171" spans="1:59" s="10" customFormat="1" ht="9" customHeight="1" x14ac:dyDescent="0.15">
      <c r="A171" s="131"/>
      <c r="B171" s="160"/>
      <c r="C171" s="160"/>
      <c r="D171" s="160"/>
      <c r="E171" s="110"/>
      <c r="F171" s="67"/>
      <c r="G171" s="135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33"/>
    </row>
    <row r="172" spans="1:59" s="10" customFormat="1" ht="3" customHeight="1" thickBot="1" x14ac:dyDescent="0.2">
      <c r="A172" s="136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7"/>
      <c r="BE172" s="137"/>
      <c r="BF172" s="137"/>
      <c r="BG172" s="138"/>
    </row>
    <row r="173" spans="1:59" s="10" customFormat="1" ht="10.8" customHeight="1" thickTop="1" x14ac:dyDescent="0.15"/>
    <row r="174" spans="1:59" ht="3" customHeight="1" thickBot="1" x14ac:dyDescent="0.2">
      <c r="A174" s="10"/>
      <c r="B174" s="11"/>
      <c r="C174" s="10"/>
      <c r="D174" s="10"/>
      <c r="E174" s="10"/>
      <c r="F174" s="10"/>
      <c r="G174" s="10"/>
      <c r="H174" s="10"/>
      <c r="I174" s="10"/>
      <c r="J174" s="11"/>
      <c r="K174" s="10"/>
      <c r="L174" s="10"/>
      <c r="M174" s="10"/>
      <c r="N174" s="10"/>
      <c r="T174" s="11"/>
      <c r="U174" s="11"/>
      <c r="V174" s="11"/>
      <c r="W174" s="11"/>
      <c r="X174" s="11"/>
      <c r="Y174" s="11"/>
      <c r="Z174" s="10"/>
      <c r="AA174" s="10"/>
      <c r="AB174" s="10"/>
      <c r="AC174" s="10"/>
      <c r="AD174" s="10"/>
      <c r="AE174" s="10"/>
      <c r="AF174" s="10"/>
      <c r="AG174" s="11"/>
      <c r="AH174" s="10"/>
      <c r="AI174" s="10"/>
      <c r="AJ174" s="10"/>
      <c r="AK174" s="10"/>
      <c r="AL174" s="10"/>
      <c r="AM174" s="10"/>
      <c r="AN174" s="10"/>
      <c r="AO174" s="10"/>
      <c r="AP174" s="10"/>
      <c r="AQ174" s="11"/>
      <c r="AR174" s="10"/>
      <c r="AS174" s="10"/>
      <c r="AT174" s="10"/>
      <c r="AU174" s="10"/>
      <c r="AV174" s="10"/>
      <c r="AW174" s="10"/>
      <c r="BA174" s="11"/>
      <c r="BB174" s="11"/>
      <c r="BC174" s="11"/>
      <c r="BD174" s="11"/>
      <c r="BE174" s="11"/>
      <c r="BF174" s="11"/>
      <c r="BG174" s="11"/>
    </row>
    <row r="175" spans="1:59" ht="15" customHeight="1" thickTop="1" x14ac:dyDescent="0.15">
      <c r="A175" s="155" t="str">
        <f>L_900</f>
        <v>900. DECLARATION</v>
      </c>
      <c r="B175" s="156"/>
      <c r="C175" s="156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7"/>
    </row>
    <row r="176" spans="1:59" s="10" customFormat="1" ht="3" customHeight="1" x14ac:dyDescent="0.15">
      <c r="A176" s="9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98"/>
    </row>
    <row r="177" spans="1:59" ht="9" customHeight="1" x14ac:dyDescent="0.15">
      <c r="A177" s="139"/>
      <c r="B177" s="158" t="str">
        <f>L_920</f>
        <v>920. Contact person</v>
      </c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09"/>
      <c r="V177" s="109"/>
      <c r="W177" s="109"/>
      <c r="X177" s="109"/>
      <c r="Y177" s="37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37"/>
      <c r="AV177" s="159" t="str">
        <f>L_940</f>
        <v>940. Annexes</v>
      </c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22"/>
    </row>
    <row r="178" spans="1:59" ht="3" customHeight="1" x14ac:dyDescent="0.15">
      <c r="A178" s="97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37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37"/>
      <c r="AV178" s="37"/>
      <c r="AW178" s="37"/>
      <c r="AX178" s="37"/>
      <c r="AY178" s="37"/>
      <c r="AZ178" s="37"/>
      <c r="BA178" s="124"/>
      <c r="BB178" s="124"/>
      <c r="BC178" s="124"/>
      <c r="BD178" s="124"/>
      <c r="BE178" s="124"/>
      <c r="BF178" s="124"/>
      <c r="BG178" s="122"/>
    </row>
    <row r="179" spans="1:59" ht="9" customHeight="1" x14ac:dyDescent="0.15">
      <c r="A179" s="97"/>
      <c r="B179" s="153" t="str">
        <f>L_922</f>
        <v>922. Name</v>
      </c>
      <c r="C179" s="153"/>
      <c r="D179" s="153"/>
      <c r="E179" s="114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14"/>
      <c r="T179" s="114"/>
      <c r="U179" s="109"/>
      <c r="V179" s="109"/>
      <c r="W179" s="109"/>
      <c r="X179" s="109"/>
      <c r="Y179" s="37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37"/>
      <c r="AV179" s="159" t="s">
        <v>27</v>
      </c>
      <c r="AW179" s="159"/>
      <c r="AX179" s="159"/>
      <c r="AY179" s="159"/>
      <c r="AZ179" s="159"/>
      <c r="BA179" s="159"/>
      <c r="BB179" s="159"/>
      <c r="BC179" s="114"/>
      <c r="BD179" s="150"/>
      <c r="BE179" s="150"/>
      <c r="BF179" s="150"/>
      <c r="BG179" s="122"/>
    </row>
    <row r="180" spans="1:59" ht="3" customHeight="1" x14ac:dyDescent="0.15">
      <c r="A180" s="97"/>
      <c r="B180" s="109"/>
      <c r="C180" s="109"/>
      <c r="D180" s="109"/>
      <c r="E180" s="114"/>
      <c r="F180" s="114"/>
      <c r="G180" s="114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37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37"/>
      <c r="AV180" s="37"/>
      <c r="AW180" s="12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22"/>
    </row>
    <row r="181" spans="1:59" ht="9" customHeight="1" x14ac:dyDescent="0.15">
      <c r="A181" s="97"/>
      <c r="B181" s="153" t="str">
        <f>L_923</f>
        <v>923. Org.</v>
      </c>
      <c r="C181" s="153"/>
      <c r="D181" s="153"/>
      <c r="E181" s="114"/>
      <c r="F181" s="154"/>
      <c r="G181" s="154"/>
      <c r="H181" s="154"/>
      <c r="I181" s="154"/>
      <c r="J181" s="154"/>
      <c r="K181" s="154"/>
      <c r="L181" s="154"/>
      <c r="M181" s="109"/>
      <c r="N181" s="153" t="str">
        <f>L_924</f>
        <v>924. Pos.</v>
      </c>
      <c r="O181" s="153"/>
      <c r="P181" s="153"/>
      <c r="Q181" s="153"/>
      <c r="R181" s="153"/>
      <c r="S181" s="114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37"/>
      <c r="AV181" s="227" t="s">
        <v>28</v>
      </c>
      <c r="AW181" s="124"/>
      <c r="AX181" s="226" t="s">
        <v>29</v>
      </c>
      <c r="AY181" s="226"/>
      <c r="AZ181" s="226"/>
      <c r="BA181" s="114"/>
      <c r="BB181" s="226" t="s">
        <v>30</v>
      </c>
      <c r="BC181" s="226"/>
      <c r="BD181" s="226"/>
      <c r="BE181" s="226"/>
      <c r="BF181" s="226"/>
      <c r="BG181" s="122"/>
    </row>
    <row r="182" spans="1:59" ht="3" customHeight="1" x14ac:dyDescent="0.15">
      <c r="A182" s="97"/>
      <c r="B182" s="109"/>
      <c r="C182" s="109"/>
      <c r="D182" s="109"/>
      <c r="E182" s="114"/>
      <c r="F182" s="114"/>
      <c r="G182" s="114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37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37"/>
      <c r="AV182" s="227"/>
      <c r="AW182" s="124"/>
      <c r="AX182" s="226"/>
      <c r="AY182" s="226"/>
      <c r="AZ182" s="226"/>
      <c r="BA182" s="114"/>
      <c r="BB182" s="226"/>
      <c r="BC182" s="226"/>
      <c r="BD182" s="226"/>
      <c r="BE182" s="226"/>
      <c r="BF182" s="226"/>
      <c r="BG182" s="122"/>
    </row>
    <row r="183" spans="1:59" s="10" customFormat="1" ht="9" customHeight="1" x14ac:dyDescent="0.15">
      <c r="A183" s="97"/>
      <c r="B183" s="153" t="str">
        <f>L_925</f>
        <v>925. Tel.</v>
      </c>
      <c r="C183" s="153"/>
      <c r="D183" s="153"/>
      <c r="E183" s="114"/>
      <c r="F183" s="154"/>
      <c r="G183" s="154"/>
      <c r="H183" s="154"/>
      <c r="I183" s="154"/>
      <c r="J183" s="154"/>
      <c r="K183" s="154"/>
      <c r="L183" s="154"/>
      <c r="M183" s="114"/>
      <c r="N183" s="153" t="str">
        <f>L_926</f>
        <v>926. Email</v>
      </c>
      <c r="O183" s="153"/>
      <c r="P183" s="153"/>
      <c r="Q183" s="153"/>
      <c r="R183" s="153"/>
      <c r="S183" s="11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227"/>
      <c r="AW183" s="124"/>
      <c r="AX183" s="226"/>
      <c r="AY183" s="226"/>
      <c r="AZ183" s="226"/>
      <c r="BA183" s="114"/>
      <c r="BB183" s="226"/>
      <c r="BC183" s="226"/>
      <c r="BD183" s="226"/>
      <c r="BE183" s="226"/>
      <c r="BF183" s="226"/>
      <c r="BG183" s="98"/>
    </row>
    <row r="184" spans="1:59" s="10" customFormat="1" ht="3" customHeight="1" x14ac:dyDescent="0.15">
      <c r="A184" s="97"/>
      <c r="B184" s="140"/>
      <c r="C184" s="109"/>
      <c r="D184" s="109"/>
      <c r="E184" s="109"/>
      <c r="F184" s="109"/>
      <c r="G184" s="114"/>
      <c r="H184" s="141"/>
      <c r="I184" s="114"/>
      <c r="J184" s="114"/>
      <c r="K184" s="114"/>
      <c r="L184" s="114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37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42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98"/>
    </row>
    <row r="185" spans="1:59" s="10" customFormat="1" ht="9" customHeight="1" x14ac:dyDescent="0.15">
      <c r="A185" s="97"/>
      <c r="B185" s="149" t="str">
        <f>L_930</f>
        <v>930. Signature of person certifying completeness/correctness</v>
      </c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09"/>
      <c r="AV185" s="68"/>
      <c r="AW185" s="109"/>
      <c r="AX185" s="151"/>
      <c r="AY185" s="151"/>
      <c r="AZ185" s="151"/>
      <c r="BA185" s="109"/>
      <c r="BB185" s="151"/>
      <c r="BC185" s="151"/>
      <c r="BD185" s="151"/>
      <c r="BE185" s="151"/>
      <c r="BF185" s="151"/>
      <c r="BG185" s="98"/>
    </row>
    <row r="186" spans="1:59" s="10" customFormat="1" ht="3" customHeight="1" x14ac:dyDescent="0.15">
      <c r="A186" s="97"/>
      <c r="B186" s="140"/>
      <c r="C186" s="109"/>
      <c r="D186" s="109"/>
      <c r="E186" s="109"/>
      <c r="F186" s="109"/>
      <c r="G186" s="114"/>
      <c r="H186" s="141"/>
      <c r="I186" s="114"/>
      <c r="J186" s="114"/>
      <c r="K186" s="114"/>
      <c r="L186" s="114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37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42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98"/>
    </row>
    <row r="187" spans="1:59" s="10" customFormat="1" ht="9" customHeight="1" x14ac:dyDescent="0.15">
      <c r="A187" s="97"/>
      <c r="B187" s="149" t="str">
        <f>L_932</f>
        <v>932. Name</v>
      </c>
      <c r="C187" s="149"/>
      <c r="D187" s="149"/>
      <c r="E187" s="149"/>
      <c r="F187" s="149"/>
      <c r="G187" s="149"/>
      <c r="H187" s="149"/>
      <c r="I187" s="114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37"/>
      <c r="V187" s="37"/>
      <c r="W187" s="37"/>
      <c r="X187" s="37"/>
      <c r="Y187" s="37"/>
      <c r="Z187" s="109"/>
      <c r="AA187" s="109"/>
      <c r="AB187" s="109"/>
      <c r="AC187" s="109"/>
      <c r="AD187" s="109"/>
      <c r="AE187" s="109"/>
      <c r="AF187" s="109"/>
      <c r="AG187" s="109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09"/>
      <c r="AV187" s="68"/>
      <c r="AW187" s="109"/>
      <c r="AX187" s="151"/>
      <c r="AY187" s="151"/>
      <c r="AZ187" s="151"/>
      <c r="BA187" s="109"/>
      <c r="BB187" s="151"/>
      <c r="BC187" s="151"/>
      <c r="BD187" s="151"/>
      <c r="BE187" s="151"/>
      <c r="BF187" s="151"/>
      <c r="BG187" s="98"/>
    </row>
    <row r="188" spans="1:59" s="10" customFormat="1" ht="3" customHeight="1" x14ac:dyDescent="0.15">
      <c r="A188" s="97"/>
      <c r="B188" s="140"/>
      <c r="C188" s="109"/>
      <c r="D188" s="109"/>
      <c r="E188" s="109"/>
      <c r="F188" s="109"/>
      <c r="G188" s="114"/>
      <c r="H188" s="141"/>
      <c r="I188" s="114"/>
      <c r="J188" s="114"/>
      <c r="K188" s="114"/>
      <c r="L188" s="114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98"/>
    </row>
    <row r="189" spans="1:59" s="10" customFormat="1" ht="9" customHeight="1" x14ac:dyDescent="0.15">
      <c r="A189" s="97"/>
      <c r="B189" s="149" t="str">
        <f>L_933</f>
        <v>933. Org.</v>
      </c>
      <c r="C189" s="149"/>
      <c r="D189" s="149"/>
      <c r="E189" s="38"/>
      <c r="F189" s="150"/>
      <c r="G189" s="150"/>
      <c r="H189" s="150"/>
      <c r="I189" s="150"/>
      <c r="J189" s="150"/>
      <c r="K189" s="150"/>
      <c r="L189" s="150"/>
      <c r="M189" s="109"/>
      <c r="N189" s="143" t="str">
        <f>L_934</f>
        <v>934. Position</v>
      </c>
      <c r="O189" s="143"/>
      <c r="P189" s="143"/>
      <c r="Q189" s="143"/>
      <c r="R189" s="143"/>
      <c r="S189" s="109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09"/>
      <c r="AD189" s="109"/>
      <c r="AE189" s="109"/>
      <c r="AF189" s="109"/>
      <c r="AG189" s="109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09"/>
      <c r="AV189" s="68"/>
      <c r="AW189" s="109"/>
      <c r="AX189" s="151"/>
      <c r="AY189" s="151"/>
      <c r="AZ189" s="151"/>
      <c r="BA189" s="109"/>
      <c r="BB189" s="151"/>
      <c r="BC189" s="151"/>
      <c r="BD189" s="151"/>
      <c r="BE189" s="151"/>
      <c r="BF189" s="151"/>
      <c r="BG189" s="98"/>
    </row>
    <row r="190" spans="1:59" s="10" customFormat="1" ht="3" customHeight="1" x14ac:dyDescent="0.15">
      <c r="A190" s="97"/>
      <c r="B190" s="140"/>
      <c r="C190" s="109"/>
      <c r="D190" s="109"/>
      <c r="E190" s="109"/>
      <c r="F190" s="109"/>
      <c r="G190" s="114"/>
      <c r="H190" s="141"/>
      <c r="I190" s="114"/>
      <c r="J190" s="114"/>
      <c r="K190" s="114"/>
      <c r="L190" s="114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98"/>
    </row>
    <row r="191" spans="1:59" ht="9" customHeight="1" x14ac:dyDescent="0.15">
      <c r="A191" s="97"/>
      <c r="B191" s="149" t="str">
        <f>L_936</f>
        <v>936. Date of approval</v>
      </c>
      <c r="C191" s="149"/>
      <c r="D191" s="149"/>
      <c r="E191" s="149"/>
      <c r="F191" s="149"/>
      <c r="G191" s="149"/>
      <c r="H191" s="149"/>
      <c r="I191" s="114"/>
      <c r="J191" s="151"/>
      <c r="K191" s="151"/>
      <c r="L191" s="151"/>
      <c r="M191" s="151"/>
      <c r="N191" s="151"/>
      <c r="O191" s="151"/>
      <c r="P191" s="151"/>
      <c r="Q191" s="151"/>
      <c r="R191" s="151"/>
      <c r="S191" s="38"/>
      <c r="T191" s="38"/>
      <c r="U191" s="38"/>
      <c r="V191" s="38"/>
      <c r="W191" s="38"/>
      <c r="X191" s="38"/>
      <c r="Y191" s="38"/>
      <c r="Z191" s="109"/>
      <c r="AA191" s="109"/>
      <c r="AB191" s="109"/>
      <c r="AC191" s="109"/>
      <c r="AD191" s="109"/>
      <c r="AE191" s="109"/>
      <c r="AF191" s="109"/>
      <c r="AG191" s="109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7"/>
      <c r="AV191" s="68"/>
      <c r="AW191" s="109"/>
      <c r="AX191" s="151"/>
      <c r="AY191" s="151"/>
      <c r="AZ191" s="151"/>
      <c r="BA191" s="109"/>
      <c r="BB191" s="151"/>
      <c r="BC191" s="151"/>
      <c r="BD191" s="151"/>
      <c r="BE191" s="151"/>
      <c r="BF191" s="151"/>
      <c r="BG191" s="122"/>
    </row>
    <row r="192" spans="1:59" ht="3" customHeight="1" thickBot="1" x14ac:dyDescent="0.2">
      <c r="A192" s="119"/>
      <c r="B192" s="144"/>
      <c r="C192" s="120"/>
      <c r="D192" s="120"/>
      <c r="E192" s="120"/>
      <c r="F192" s="120"/>
      <c r="G192" s="120"/>
      <c r="H192" s="120"/>
      <c r="I192" s="120"/>
      <c r="J192" s="144"/>
      <c r="K192" s="120"/>
      <c r="L192" s="120"/>
      <c r="M192" s="120"/>
      <c r="N192" s="120"/>
      <c r="O192" s="120"/>
      <c r="P192" s="120"/>
      <c r="Q192" s="120"/>
      <c r="R192" s="120"/>
      <c r="S192" s="120"/>
      <c r="T192" s="144"/>
      <c r="U192" s="144"/>
      <c r="V192" s="144"/>
      <c r="W192" s="144"/>
      <c r="X192" s="144"/>
      <c r="Y192" s="144"/>
      <c r="Z192" s="120"/>
      <c r="AA192" s="120"/>
      <c r="AB192" s="120"/>
      <c r="AC192" s="120"/>
      <c r="AD192" s="120"/>
      <c r="AE192" s="120"/>
      <c r="AF192" s="120"/>
      <c r="AG192" s="144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44"/>
      <c r="AR192" s="120"/>
      <c r="AS192" s="120"/>
      <c r="AT192" s="120"/>
      <c r="AU192" s="120"/>
      <c r="AV192" s="145"/>
      <c r="AW192" s="120"/>
      <c r="AX192" s="120"/>
      <c r="AY192" s="120"/>
      <c r="AZ192" s="120"/>
      <c r="BA192" s="120"/>
      <c r="BB192" s="120"/>
      <c r="BC192" s="120"/>
      <c r="BD192" s="120"/>
      <c r="BE192" s="120"/>
      <c r="BF192" s="120"/>
      <c r="BG192" s="146"/>
    </row>
    <row r="193" spans="2:58" ht="9" thickTop="1" x14ac:dyDescent="0.15"/>
    <row r="194" spans="2:58" x14ac:dyDescent="0.15">
      <c r="B194" s="147" t="str">
        <f>_A52_FNOTE</f>
        <v>(*) OJ L218 of 18.6.2016</v>
      </c>
      <c r="BF194" s="148" t="s">
        <v>31</v>
      </c>
    </row>
  </sheetData>
  <sheetProtection algorithmName="SHA-512" hashValue="fKY3GQxk3NxyWUX8Ozm/v8KqoSwRvPbsdBZYSfFmvdYDqjyCCE9xuduMaSULrj1foYeOZdXyce7eo3QzCWHzDw==" saltValue="JpP+0oTmrC4ZQq5micwNLw==" spinCount="100000" sheet="1" selectLockedCells="1"/>
  <mergeCells count="356">
    <mergeCell ref="AV2:BG2"/>
    <mergeCell ref="A4:L4"/>
    <mergeCell ref="N4:AT6"/>
    <mergeCell ref="A6:L6"/>
    <mergeCell ref="AV6:BG6"/>
    <mergeCell ref="AV8:BG8"/>
    <mergeCell ref="A12:BG12"/>
    <mergeCell ref="B14:R14"/>
    <mergeCell ref="T14:AF14"/>
    <mergeCell ref="AH14:AP14"/>
    <mergeCell ref="AR14:BF14"/>
    <mergeCell ref="B16:F16"/>
    <mergeCell ref="H16:N16"/>
    <mergeCell ref="AJ16:AP16"/>
    <mergeCell ref="AR16:BD16"/>
    <mergeCell ref="B18:F18"/>
    <mergeCell ref="H18:N18"/>
    <mergeCell ref="AB18:AF18"/>
    <mergeCell ref="AJ18:AP18"/>
    <mergeCell ref="AR18:BD18"/>
    <mergeCell ref="B20:F20"/>
    <mergeCell ref="H20:N20"/>
    <mergeCell ref="AB20:AF20"/>
    <mergeCell ref="AJ20:AP20"/>
    <mergeCell ref="AR20:AT20"/>
    <mergeCell ref="B24:H24"/>
    <mergeCell ref="J24:R24"/>
    <mergeCell ref="V24:AF24"/>
    <mergeCell ref="AJ24:AP24"/>
    <mergeCell ref="B26:H26"/>
    <mergeCell ref="J26:R26"/>
    <mergeCell ref="AB26:AF26"/>
    <mergeCell ref="BD20:BF20"/>
    <mergeCell ref="B22:D22"/>
    <mergeCell ref="F22:J22"/>
    <mergeCell ref="N22:R22"/>
    <mergeCell ref="T22:AF22"/>
    <mergeCell ref="AH22:AP22"/>
    <mergeCell ref="AR22:AT22"/>
    <mergeCell ref="AX22:BB22"/>
    <mergeCell ref="BD22:BF22"/>
    <mergeCell ref="B36:J36"/>
    <mergeCell ref="L36:R36"/>
    <mergeCell ref="T36:AB36"/>
    <mergeCell ref="AD36:AJ36"/>
    <mergeCell ref="AL36:AP36"/>
    <mergeCell ref="AT36:BF36"/>
    <mergeCell ref="A30:BG30"/>
    <mergeCell ref="B34:J34"/>
    <mergeCell ref="L34:R34"/>
    <mergeCell ref="T34:AB34"/>
    <mergeCell ref="AD34:AJ34"/>
    <mergeCell ref="AL34:AP34"/>
    <mergeCell ref="AT34:BF34"/>
    <mergeCell ref="A40:BG40"/>
    <mergeCell ref="A42:AJ42"/>
    <mergeCell ref="AL42:BG42"/>
    <mergeCell ref="F44:J44"/>
    <mergeCell ref="L44:T44"/>
    <mergeCell ref="V44:AD44"/>
    <mergeCell ref="AF44:AJ44"/>
    <mergeCell ref="AL44:AR44"/>
    <mergeCell ref="AT44:AV44"/>
    <mergeCell ref="AX44:AZ44"/>
    <mergeCell ref="BB44:BF44"/>
    <mergeCell ref="F46:H46"/>
    <mergeCell ref="L46:T46"/>
    <mergeCell ref="V46:AD46"/>
    <mergeCell ref="AF46:AJ46"/>
    <mergeCell ref="AL46:AR46"/>
    <mergeCell ref="AT46:AV46"/>
    <mergeCell ref="AX46:AZ46"/>
    <mergeCell ref="BB46:BF46"/>
    <mergeCell ref="AX48:AZ48"/>
    <mergeCell ref="BB48:BF48"/>
    <mergeCell ref="F50:H50"/>
    <mergeCell ref="L50:T50"/>
    <mergeCell ref="V50:AD50"/>
    <mergeCell ref="AF50:AJ50"/>
    <mergeCell ref="AL50:AR50"/>
    <mergeCell ref="AT50:AV50"/>
    <mergeCell ref="AX50:AZ50"/>
    <mergeCell ref="BB50:BF50"/>
    <mergeCell ref="F48:H48"/>
    <mergeCell ref="L48:T48"/>
    <mergeCell ref="V48:AD48"/>
    <mergeCell ref="AF48:AJ48"/>
    <mergeCell ref="AL48:AR48"/>
    <mergeCell ref="AT48:AV48"/>
    <mergeCell ref="AX52:AZ52"/>
    <mergeCell ref="BB52:BF52"/>
    <mergeCell ref="A56:BG56"/>
    <mergeCell ref="A58:AJ58"/>
    <mergeCell ref="AL58:BG58"/>
    <mergeCell ref="F60:J60"/>
    <mergeCell ref="L60:AD60"/>
    <mergeCell ref="AF60:AJ60"/>
    <mergeCell ref="AL60:AP60"/>
    <mergeCell ref="AR60:AX60"/>
    <mergeCell ref="F52:H52"/>
    <mergeCell ref="L52:T52"/>
    <mergeCell ref="V52:AD52"/>
    <mergeCell ref="AF52:AJ52"/>
    <mergeCell ref="AL52:AR52"/>
    <mergeCell ref="AT52:AV52"/>
    <mergeCell ref="F64:H64"/>
    <mergeCell ref="L64:AD64"/>
    <mergeCell ref="AF64:AJ64"/>
    <mergeCell ref="AL64:AP64"/>
    <mergeCell ref="AR64:AX64"/>
    <mergeCell ref="AZ64:BF64"/>
    <mergeCell ref="AZ60:BF60"/>
    <mergeCell ref="F62:H62"/>
    <mergeCell ref="L62:AD62"/>
    <mergeCell ref="AF62:AJ62"/>
    <mergeCell ref="AL62:AP62"/>
    <mergeCell ref="AR62:AX62"/>
    <mergeCell ref="AZ62:BF62"/>
    <mergeCell ref="F68:H68"/>
    <mergeCell ref="L68:AD68"/>
    <mergeCell ref="AF68:AJ68"/>
    <mergeCell ref="AL68:AP68"/>
    <mergeCell ref="AR68:AX68"/>
    <mergeCell ref="AZ68:BF68"/>
    <mergeCell ref="F66:H66"/>
    <mergeCell ref="L66:AD66"/>
    <mergeCell ref="AF66:AJ66"/>
    <mergeCell ref="AL66:AP66"/>
    <mergeCell ref="AR66:AX66"/>
    <mergeCell ref="AZ66:BF66"/>
    <mergeCell ref="A72:BG72"/>
    <mergeCell ref="A74:J74"/>
    <mergeCell ref="L74:AD74"/>
    <mergeCell ref="AJ74:AX74"/>
    <mergeCell ref="AZ74:BG74"/>
    <mergeCell ref="F76:J76"/>
    <mergeCell ref="P76:R76"/>
    <mergeCell ref="V76:Z76"/>
    <mergeCell ref="AF76:AH76"/>
    <mergeCell ref="AL76:AP76"/>
    <mergeCell ref="AR76:AX76"/>
    <mergeCell ref="BD76:BF76"/>
    <mergeCell ref="F78:J78"/>
    <mergeCell ref="P78:R78"/>
    <mergeCell ref="V78:Z78"/>
    <mergeCell ref="AF78:AH78"/>
    <mergeCell ref="AL78:AP78"/>
    <mergeCell ref="AR78:AX78"/>
    <mergeCell ref="BD78:BF78"/>
    <mergeCell ref="BD80:BF80"/>
    <mergeCell ref="F82:J82"/>
    <mergeCell ref="P82:R82"/>
    <mergeCell ref="V82:Z82"/>
    <mergeCell ref="AF82:AH82"/>
    <mergeCell ref="AL82:AP82"/>
    <mergeCell ref="AR82:AX82"/>
    <mergeCell ref="BD82:BF82"/>
    <mergeCell ref="F80:J80"/>
    <mergeCell ref="P80:R80"/>
    <mergeCell ref="V80:Z80"/>
    <mergeCell ref="AF80:AH80"/>
    <mergeCell ref="AL80:AP80"/>
    <mergeCell ref="AR80:AX80"/>
    <mergeCell ref="BD84:BF84"/>
    <mergeCell ref="F86:J86"/>
    <mergeCell ref="P86:R86"/>
    <mergeCell ref="V86:Z86"/>
    <mergeCell ref="AF86:AH86"/>
    <mergeCell ref="AL86:AP86"/>
    <mergeCell ref="AR86:AX86"/>
    <mergeCell ref="BD86:BF86"/>
    <mergeCell ref="F84:J84"/>
    <mergeCell ref="P84:R84"/>
    <mergeCell ref="V84:Z84"/>
    <mergeCell ref="AF84:AH84"/>
    <mergeCell ref="AL84:AP84"/>
    <mergeCell ref="AR84:AX84"/>
    <mergeCell ref="BD88:BF88"/>
    <mergeCell ref="AV97:BG97"/>
    <mergeCell ref="A99:L99"/>
    <mergeCell ref="N99:AT101"/>
    <mergeCell ref="A101:L101"/>
    <mergeCell ref="AV101:BG101"/>
    <mergeCell ref="F88:J88"/>
    <mergeCell ref="P88:R88"/>
    <mergeCell ref="V88:Z88"/>
    <mergeCell ref="AF88:AH88"/>
    <mergeCell ref="AL88:AP88"/>
    <mergeCell ref="AR88:AX88"/>
    <mergeCell ref="AV103:BG103"/>
    <mergeCell ref="A107:AE107"/>
    <mergeCell ref="AK107:BG107"/>
    <mergeCell ref="A109:R109"/>
    <mergeCell ref="T109:AD109"/>
    <mergeCell ref="B111:D111"/>
    <mergeCell ref="H111:J111"/>
    <mergeCell ref="L111:N111"/>
    <mergeCell ref="P111:R111"/>
    <mergeCell ref="AL111:AP111"/>
    <mergeCell ref="AR111:AV111"/>
    <mergeCell ref="AX111:AZ111"/>
    <mergeCell ref="BB111:BF111"/>
    <mergeCell ref="B113:D113"/>
    <mergeCell ref="H113:J113"/>
    <mergeCell ref="L113:N113"/>
    <mergeCell ref="P113:R113"/>
    <mergeCell ref="V113:X113"/>
    <mergeCell ref="AL113:AP113"/>
    <mergeCell ref="AR113:AV113"/>
    <mergeCell ref="AX113:AZ113"/>
    <mergeCell ref="BB113:BF113"/>
    <mergeCell ref="B115:D115"/>
    <mergeCell ref="H115:J115"/>
    <mergeCell ref="L115:N115"/>
    <mergeCell ref="P115:R115"/>
    <mergeCell ref="V115:X115"/>
    <mergeCell ref="AL115:AP115"/>
    <mergeCell ref="AR115:AV115"/>
    <mergeCell ref="AX115:AZ115"/>
    <mergeCell ref="BB115:BF115"/>
    <mergeCell ref="B117:D117"/>
    <mergeCell ref="H117:J117"/>
    <mergeCell ref="L117:N117"/>
    <mergeCell ref="P117:R117"/>
    <mergeCell ref="V117:X117"/>
    <mergeCell ref="AL117:AP117"/>
    <mergeCell ref="AR117:AV117"/>
    <mergeCell ref="AX117:AZ117"/>
    <mergeCell ref="BB117:BF117"/>
    <mergeCell ref="AX121:AZ121"/>
    <mergeCell ref="BB121:BF121"/>
    <mergeCell ref="B123:D123"/>
    <mergeCell ref="H123:J123"/>
    <mergeCell ref="L123:N123"/>
    <mergeCell ref="P123:R123"/>
    <mergeCell ref="V123:X123"/>
    <mergeCell ref="AR119:AV119"/>
    <mergeCell ref="AX119:AZ119"/>
    <mergeCell ref="BB119:BF119"/>
    <mergeCell ref="B121:D121"/>
    <mergeCell ref="H121:J121"/>
    <mergeCell ref="L121:N121"/>
    <mergeCell ref="P121:R121"/>
    <mergeCell ref="V121:X121"/>
    <mergeCell ref="AL121:AP121"/>
    <mergeCell ref="AR121:AV121"/>
    <mergeCell ref="B119:D119"/>
    <mergeCell ref="H119:J119"/>
    <mergeCell ref="L119:N119"/>
    <mergeCell ref="P119:R119"/>
    <mergeCell ref="V119:X119"/>
    <mergeCell ref="AL119:AP119"/>
    <mergeCell ref="B125:D125"/>
    <mergeCell ref="H125:J125"/>
    <mergeCell ref="L125:N125"/>
    <mergeCell ref="P125:R125"/>
    <mergeCell ref="V125:X125"/>
    <mergeCell ref="B127:D127"/>
    <mergeCell ref="H127:J127"/>
    <mergeCell ref="L127:N127"/>
    <mergeCell ref="P127:R127"/>
    <mergeCell ref="V127:X127"/>
    <mergeCell ref="AT135:AV135"/>
    <mergeCell ref="AX135:AZ135"/>
    <mergeCell ref="P137:R137"/>
    <mergeCell ref="V137:Z137"/>
    <mergeCell ref="AF137:AJ137"/>
    <mergeCell ref="AL137:AN137"/>
    <mergeCell ref="AT137:AV137"/>
    <mergeCell ref="AX137:BF137"/>
    <mergeCell ref="A131:BG131"/>
    <mergeCell ref="B133:L133"/>
    <mergeCell ref="N133:AB133"/>
    <mergeCell ref="AD133:AN133"/>
    <mergeCell ref="AR133:BF133"/>
    <mergeCell ref="B135:L135"/>
    <mergeCell ref="P135:R135"/>
    <mergeCell ref="V135:Z135"/>
    <mergeCell ref="AF135:AH135"/>
    <mergeCell ref="AJ135:AN135"/>
    <mergeCell ref="P139:V139"/>
    <mergeCell ref="Z139:AB139"/>
    <mergeCell ref="AF139:AJ139"/>
    <mergeCell ref="AL139:AN139"/>
    <mergeCell ref="D141:L141"/>
    <mergeCell ref="P141:V141"/>
    <mergeCell ref="X141:Z141"/>
    <mergeCell ref="AF141:AJ141"/>
    <mergeCell ref="AL141:AN141"/>
    <mergeCell ref="A147:BG147"/>
    <mergeCell ref="B149:D149"/>
    <mergeCell ref="H149:BF149"/>
    <mergeCell ref="B151:D151"/>
    <mergeCell ref="H151:BF151"/>
    <mergeCell ref="B153:D153"/>
    <mergeCell ref="H153:BF153"/>
    <mergeCell ref="AT141:AV141"/>
    <mergeCell ref="AZ141:BB141"/>
    <mergeCell ref="D143:L143"/>
    <mergeCell ref="P143:V143"/>
    <mergeCell ref="AF143:AJ143"/>
    <mergeCell ref="AL143:AN143"/>
    <mergeCell ref="AV143:BF143"/>
    <mergeCell ref="B161:D161"/>
    <mergeCell ref="H161:BF161"/>
    <mergeCell ref="B163:D163"/>
    <mergeCell ref="H163:BF163"/>
    <mergeCell ref="B165:D165"/>
    <mergeCell ref="H165:BF165"/>
    <mergeCell ref="B155:D155"/>
    <mergeCell ref="H155:BF155"/>
    <mergeCell ref="B157:D157"/>
    <mergeCell ref="H157:BF157"/>
    <mergeCell ref="B159:D159"/>
    <mergeCell ref="H159:BF159"/>
    <mergeCell ref="A175:BG175"/>
    <mergeCell ref="B177:T177"/>
    <mergeCell ref="AV177:BF177"/>
    <mergeCell ref="B179:D179"/>
    <mergeCell ref="F179:R179"/>
    <mergeCell ref="AV179:BB179"/>
    <mergeCell ref="BD179:BF179"/>
    <mergeCell ref="B167:D167"/>
    <mergeCell ref="H167:BF167"/>
    <mergeCell ref="B169:D169"/>
    <mergeCell ref="H169:BF169"/>
    <mergeCell ref="B171:D171"/>
    <mergeCell ref="H171:BF171"/>
    <mergeCell ref="BB181:BF183"/>
    <mergeCell ref="B183:D183"/>
    <mergeCell ref="F183:L183"/>
    <mergeCell ref="N183:R183"/>
    <mergeCell ref="T183:AB183"/>
    <mergeCell ref="B185:AT185"/>
    <mergeCell ref="AX185:AZ185"/>
    <mergeCell ref="BB185:BF185"/>
    <mergeCell ref="B181:D181"/>
    <mergeCell ref="F181:L181"/>
    <mergeCell ref="N181:R181"/>
    <mergeCell ref="T181:AB181"/>
    <mergeCell ref="AV181:AV183"/>
    <mergeCell ref="AX181:AZ183"/>
    <mergeCell ref="B187:H187"/>
    <mergeCell ref="J187:T187"/>
    <mergeCell ref="AH187:AT191"/>
    <mergeCell ref="AX187:AZ187"/>
    <mergeCell ref="BB187:BF187"/>
    <mergeCell ref="B189:D189"/>
    <mergeCell ref="F189:L189"/>
    <mergeCell ref="T189:AB189"/>
    <mergeCell ref="AX189:AZ189"/>
    <mergeCell ref="BB189:BF189"/>
    <mergeCell ref="B191:H191"/>
    <mergeCell ref="J191:R191"/>
    <mergeCell ref="AX191:AZ191"/>
    <mergeCell ref="BB191:BF191"/>
  </mergeCells>
  <dataValidations count="1">
    <dataValidation type="textLength" allowBlank="1" showInputMessage="1" showErrorMessage="1" promptTitle="Country/region code" prompt="Please use the two letter code of ISO 3166, see https://www.ecb.europa.eu/stats/money/mfi/general/html/codes_MFI.en.html" sqref="D46 D68 D48 D50 D52 D66 D64 D62">
      <formula1>0</formula1>
      <formula2>2</formula2>
    </dataValidation>
  </dataValidations>
  <hyperlinks>
    <hyperlink ref="B194" r:id="rId1" display="https://europa.eu/!Nh4hwP"/>
  </hyperlinks>
  <pageMargins left="0.25" right="0.25" top="0.75" bottom="0.75" header="0.3" footer="0.3"/>
  <pageSetup paperSize="9" orientation="portrait" r:id="rId2"/>
  <headerFooter>
    <oddFooter>&amp;R2021-07-05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A52rev2021v03e</vt:lpstr>
      <vt:lpstr>A52rev2021v03e!Print_Area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2021-07-05T15:19:58Z</dcterms:created>
  <dcterms:modified xsi:type="dcterms:W3CDTF">2021-07-05T15:34:43Z</dcterms:modified>
</cp:coreProperties>
</file>